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checkCompatibility="1" autoCompressPictures="0"/>
  <bookViews>
    <workbookView xWindow="-80" yWindow="0" windowWidth="25620" windowHeight="15540" tabRatio="500" activeTab="1"/>
  </bookViews>
  <sheets>
    <sheet name="Summary" sheetId="3" r:id="rId1"/>
    <sheet name="P&amp;L" sheetId="1" r:id="rId2"/>
  </sheets>
  <definedNames>
    <definedName name="_xlnm.Print_Area" localSheetId="1">'P&amp;L'!$A$1:$O$71</definedName>
    <definedName name="_xlnm.Print_Area" localSheetId="0">Summary!$A$1:$E$36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3" l="1"/>
  <c r="A13" i="3"/>
  <c r="A14" i="3"/>
  <c r="A15" i="3"/>
  <c r="A16" i="3"/>
  <c r="A17" i="3"/>
  <c r="A18" i="3"/>
  <c r="A19" i="3"/>
  <c r="A20" i="3"/>
  <c r="A21" i="3"/>
  <c r="A22" i="3"/>
  <c r="A24" i="3"/>
  <c r="A25" i="3"/>
  <c r="A26" i="3"/>
  <c r="A27" i="3"/>
  <c r="A28" i="3"/>
  <c r="A29" i="3"/>
  <c r="A30" i="3"/>
  <c r="A31" i="3"/>
  <c r="A32" i="3"/>
  <c r="A33" i="3"/>
  <c r="A34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8" i="3"/>
  <c r="A69" i="3"/>
  <c r="A71" i="3"/>
  <c r="A12" i="3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C19" i="1"/>
  <c r="C22" i="1"/>
  <c r="D15" i="1"/>
  <c r="D19" i="1"/>
  <c r="D22" i="1"/>
  <c r="E15" i="1"/>
  <c r="E17" i="1"/>
  <c r="E19" i="1"/>
  <c r="E22" i="1"/>
  <c r="F15" i="1"/>
  <c r="F17" i="1"/>
  <c r="F19" i="1"/>
  <c r="F22" i="1"/>
  <c r="G15" i="1"/>
  <c r="G17" i="1"/>
  <c r="G19" i="1"/>
  <c r="G22" i="1"/>
  <c r="H15" i="1"/>
  <c r="H17" i="1"/>
  <c r="H19" i="1"/>
  <c r="H22" i="1"/>
  <c r="I15" i="1"/>
  <c r="I17" i="1"/>
  <c r="I19" i="1"/>
  <c r="I22" i="1"/>
  <c r="J15" i="1"/>
  <c r="J17" i="1"/>
  <c r="J19" i="1"/>
  <c r="J22" i="1"/>
  <c r="K15" i="1"/>
  <c r="K17" i="1"/>
  <c r="K19" i="1"/>
  <c r="K22" i="1"/>
  <c r="L15" i="1"/>
  <c r="L17" i="1"/>
  <c r="L19" i="1"/>
  <c r="L22" i="1"/>
  <c r="M15" i="1"/>
  <c r="M17" i="1"/>
  <c r="M19" i="1"/>
  <c r="M22" i="1"/>
  <c r="N15" i="1"/>
  <c r="N17" i="1"/>
  <c r="N19" i="1"/>
  <c r="N22" i="1"/>
  <c r="O22" i="1"/>
  <c r="O15" i="1"/>
  <c r="O16" i="1"/>
  <c r="O17" i="1"/>
  <c r="O18" i="1"/>
  <c r="O19" i="1"/>
  <c r="O20" i="1"/>
  <c r="O21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B38" i="3"/>
  <c r="C39" i="1"/>
  <c r="C40" i="1"/>
  <c r="C41" i="1"/>
  <c r="C42" i="1"/>
  <c r="C44" i="1"/>
  <c r="C45" i="1"/>
  <c r="C25" i="1"/>
  <c r="C26" i="1"/>
  <c r="C27" i="1"/>
  <c r="C28" i="1"/>
  <c r="C29" i="1"/>
  <c r="C30" i="1"/>
  <c r="C31" i="1"/>
  <c r="C32" i="1"/>
  <c r="C33" i="1"/>
  <c r="C34" i="1"/>
  <c r="C46" i="1"/>
  <c r="C66" i="1"/>
  <c r="D39" i="1"/>
  <c r="D40" i="1"/>
  <c r="D41" i="1"/>
  <c r="D42" i="1"/>
  <c r="D44" i="1"/>
  <c r="D45" i="1"/>
  <c r="D25" i="1"/>
  <c r="D26" i="1"/>
  <c r="D27" i="1"/>
  <c r="D28" i="1"/>
  <c r="D29" i="1"/>
  <c r="D30" i="1"/>
  <c r="D31" i="1"/>
  <c r="D32" i="1"/>
  <c r="D33" i="1"/>
  <c r="D34" i="1"/>
  <c r="D46" i="1"/>
  <c r="D66" i="1"/>
  <c r="E39" i="1"/>
  <c r="E40" i="1"/>
  <c r="E41" i="1"/>
  <c r="E42" i="1"/>
  <c r="E44" i="1"/>
  <c r="E45" i="1"/>
  <c r="E25" i="1"/>
  <c r="E26" i="1"/>
  <c r="E27" i="1"/>
  <c r="E28" i="1"/>
  <c r="E29" i="1"/>
  <c r="E30" i="1"/>
  <c r="E31" i="1"/>
  <c r="E32" i="1"/>
  <c r="E33" i="1"/>
  <c r="E34" i="1"/>
  <c r="E46" i="1"/>
  <c r="E66" i="1"/>
  <c r="F39" i="1"/>
  <c r="F40" i="1"/>
  <c r="F41" i="1"/>
  <c r="F42" i="1"/>
  <c r="F44" i="1"/>
  <c r="F45" i="1"/>
  <c r="F25" i="1"/>
  <c r="F26" i="1"/>
  <c r="F27" i="1"/>
  <c r="F28" i="1"/>
  <c r="F29" i="1"/>
  <c r="F30" i="1"/>
  <c r="F31" i="1"/>
  <c r="F32" i="1"/>
  <c r="F33" i="1"/>
  <c r="F34" i="1"/>
  <c r="F46" i="1"/>
  <c r="F66" i="1"/>
  <c r="G39" i="1"/>
  <c r="G40" i="1"/>
  <c r="G41" i="1"/>
  <c r="G42" i="1"/>
  <c r="G44" i="1"/>
  <c r="G45" i="1"/>
  <c r="G25" i="1"/>
  <c r="G26" i="1"/>
  <c r="G27" i="1"/>
  <c r="G28" i="1"/>
  <c r="G29" i="1"/>
  <c r="G30" i="1"/>
  <c r="G31" i="1"/>
  <c r="G32" i="1"/>
  <c r="G33" i="1"/>
  <c r="G34" i="1"/>
  <c r="G46" i="1"/>
  <c r="G66" i="1"/>
  <c r="H39" i="1"/>
  <c r="H40" i="1"/>
  <c r="H41" i="1"/>
  <c r="H42" i="1"/>
  <c r="H44" i="1"/>
  <c r="H45" i="1"/>
  <c r="H25" i="1"/>
  <c r="H26" i="1"/>
  <c r="H27" i="1"/>
  <c r="H28" i="1"/>
  <c r="H29" i="1"/>
  <c r="H30" i="1"/>
  <c r="H31" i="1"/>
  <c r="H32" i="1"/>
  <c r="H33" i="1"/>
  <c r="H34" i="1"/>
  <c r="H46" i="1"/>
  <c r="H66" i="1"/>
  <c r="I39" i="1"/>
  <c r="I40" i="1"/>
  <c r="I41" i="1"/>
  <c r="I42" i="1"/>
  <c r="I44" i="1"/>
  <c r="I45" i="1"/>
  <c r="I25" i="1"/>
  <c r="I26" i="1"/>
  <c r="I27" i="1"/>
  <c r="I28" i="1"/>
  <c r="I29" i="1"/>
  <c r="I30" i="1"/>
  <c r="I31" i="1"/>
  <c r="I32" i="1"/>
  <c r="I33" i="1"/>
  <c r="I34" i="1"/>
  <c r="I46" i="1"/>
  <c r="I66" i="1"/>
  <c r="J39" i="1"/>
  <c r="J40" i="1"/>
  <c r="J41" i="1"/>
  <c r="J42" i="1"/>
  <c r="J44" i="1"/>
  <c r="J45" i="1"/>
  <c r="J25" i="1"/>
  <c r="J26" i="1"/>
  <c r="J27" i="1"/>
  <c r="J28" i="1"/>
  <c r="J29" i="1"/>
  <c r="J30" i="1"/>
  <c r="J31" i="1"/>
  <c r="J32" i="1"/>
  <c r="J33" i="1"/>
  <c r="J34" i="1"/>
  <c r="J46" i="1"/>
  <c r="J66" i="1"/>
  <c r="K39" i="1"/>
  <c r="K40" i="1"/>
  <c r="K41" i="1"/>
  <c r="K42" i="1"/>
  <c r="K44" i="1"/>
  <c r="K45" i="1"/>
  <c r="K25" i="1"/>
  <c r="K26" i="1"/>
  <c r="K27" i="1"/>
  <c r="K28" i="1"/>
  <c r="K29" i="1"/>
  <c r="K30" i="1"/>
  <c r="K31" i="1"/>
  <c r="K32" i="1"/>
  <c r="K33" i="1"/>
  <c r="K34" i="1"/>
  <c r="K46" i="1"/>
  <c r="K66" i="1"/>
  <c r="L39" i="1"/>
  <c r="L40" i="1"/>
  <c r="L41" i="1"/>
  <c r="L42" i="1"/>
  <c r="L44" i="1"/>
  <c r="L45" i="1"/>
  <c r="L25" i="1"/>
  <c r="L26" i="1"/>
  <c r="L27" i="1"/>
  <c r="L28" i="1"/>
  <c r="L29" i="1"/>
  <c r="L30" i="1"/>
  <c r="L31" i="1"/>
  <c r="L32" i="1"/>
  <c r="L33" i="1"/>
  <c r="L34" i="1"/>
  <c r="L46" i="1"/>
  <c r="L66" i="1"/>
  <c r="M39" i="1"/>
  <c r="M40" i="1"/>
  <c r="M41" i="1"/>
  <c r="M42" i="1"/>
  <c r="M44" i="1"/>
  <c r="M45" i="1"/>
  <c r="M25" i="1"/>
  <c r="M26" i="1"/>
  <c r="M27" i="1"/>
  <c r="M28" i="1"/>
  <c r="M29" i="1"/>
  <c r="M30" i="1"/>
  <c r="M31" i="1"/>
  <c r="M32" i="1"/>
  <c r="M33" i="1"/>
  <c r="M34" i="1"/>
  <c r="M46" i="1"/>
  <c r="M66" i="1"/>
  <c r="N39" i="1"/>
  <c r="N40" i="1"/>
  <c r="N41" i="1"/>
  <c r="N42" i="1"/>
  <c r="N44" i="1"/>
  <c r="N45" i="1"/>
  <c r="N25" i="1"/>
  <c r="N26" i="1"/>
  <c r="N27" i="1"/>
  <c r="N28" i="1"/>
  <c r="N29" i="1"/>
  <c r="N30" i="1"/>
  <c r="N31" i="1"/>
  <c r="N32" i="1"/>
  <c r="N33" i="1"/>
  <c r="N34" i="1"/>
  <c r="N46" i="1"/>
  <c r="N66" i="1"/>
  <c r="O66" i="1"/>
  <c r="B66" i="3"/>
  <c r="C38" i="3"/>
  <c r="O39" i="1"/>
  <c r="B39" i="3"/>
  <c r="C39" i="3"/>
  <c r="O40" i="1"/>
  <c r="B40" i="3"/>
  <c r="C40" i="3"/>
  <c r="O41" i="1"/>
  <c r="B41" i="3"/>
  <c r="C41" i="3"/>
  <c r="O42" i="1"/>
  <c r="B42" i="3"/>
  <c r="C42" i="3"/>
  <c r="O43" i="1"/>
  <c r="B43" i="3"/>
  <c r="C43" i="3"/>
  <c r="O44" i="1"/>
  <c r="B44" i="3"/>
  <c r="C44" i="3"/>
  <c r="O45" i="1"/>
  <c r="B45" i="3"/>
  <c r="C45" i="3"/>
  <c r="O46" i="1"/>
  <c r="B46" i="3"/>
  <c r="C46" i="3"/>
  <c r="O47" i="1"/>
  <c r="B47" i="3"/>
  <c r="C47" i="3"/>
  <c r="O48" i="1"/>
  <c r="B48" i="3"/>
  <c r="C48" i="3"/>
  <c r="O49" i="1"/>
  <c r="B49" i="3"/>
  <c r="C49" i="3"/>
  <c r="O50" i="1"/>
  <c r="B50" i="3"/>
  <c r="C50" i="3"/>
  <c r="O51" i="1"/>
  <c r="B51" i="3"/>
  <c r="C51" i="3"/>
  <c r="O52" i="1"/>
  <c r="B52" i="3"/>
  <c r="C52" i="3"/>
  <c r="O53" i="1"/>
  <c r="B53" i="3"/>
  <c r="C53" i="3"/>
  <c r="O54" i="1"/>
  <c r="B54" i="3"/>
  <c r="C54" i="3"/>
  <c r="O55" i="1"/>
  <c r="B55" i="3"/>
  <c r="C55" i="3"/>
  <c r="O56" i="1"/>
  <c r="B56" i="3"/>
  <c r="C56" i="3"/>
  <c r="O57" i="1"/>
  <c r="B57" i="3"/>
  <c r="C57" i="3"/>
  <c r="O58" i="1"/>
  <c r="B58" i="3"/>
  <c r="C58" i="3"/>
  <c r="O59" i="1"/>
  <c r="B59" i="3"/>
  <c r="C59" i="3"/>
  <c r="O60" i="1"/>
  <c r="B60" i="3"/>
  <c r="C60" i="3"/>
  <c r="O61" i="1"/>
  <c r="B61" i="3"/>
  <c r="C61" i="3"/>
  <c r="O62" i="1"/>
  <c r="B62" i="3"/>
  <c r="C62" i="3"/>
  <c r="O63" i="1"/>
  <c r="B63" i="3"/>
  <c r="C63" i="3"/>
  <c r="O64" i="1"/>
  <c r="B64" i="3"/>
  <c r="C64" i="3"/>
  <c r="O65" i="1"/>
  <c r="B65" i="3"/>
  <c r="C65" i="3"/>
  <c r="C66" i="3"/>
  <c r="O37" i="1"/>
  <c r="B37" i="3"/>
  <c r="C37" i="3"/>
  <c r="C11" i="1"/>
  <c r="D11" i="1"/>
  <c r="E11" i="1"/>
  <c r="F11" i="1"/>
  <c r="G11" i="1"/>
  <c r="H11" i="1"/>
  <c r="I11" i="1"/>
  <c r="J11" i="1"/>
  <c r="K11" i="1"/>
  <c r="L11" i="1"/>
  <c r="M11" i="1"/>
  <c r="N11" i="1"/>
  <c r="A6" i="3"/>
  <c r="B22" i="3"/>
  <c r="C22" i="3"/>
  <c r="B13" i="3"/>
  <c r="B14" i="3"/>
  <c r="B15" i="3"/>
  <c r="B16" i="3"/>
  <c r="B17" i="3"/>
  <c r="B18" i="3"/>
  <c r="B19" i="3"/>
  <c r="B20" i="3"/>
  <c r="B21" i="3"/>
  <c r="O25" i="1"/>
  <c r="B25" i="3"/>
  <c r="O26" i="1"/>
  <c r="B26" i="3"/>
  <c r="O27" i="1"/>
  <c r="B27" i="3"/>
  <c r="O28" i="1"/>
  <c r="B28" i="3"/>
  <c r="O29" i="1"/>
  <c r="B29" i="3"/>
  <c r="O30" i="1"/>
  <c r="B30" i="3"/>
  <c r="O31" i="1"/>
  <c r="B31" i="3"/>
  <c r="O32" i="1"/>
  <c r="B32" i="3"/>
  <c r="O33" i="1"/>
  <c r="B33" i="3"/>
  <c r="O34" i="1"/>
  <c r="B34" i="3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B68" i="3"/>
  <c r="F69" i="1"/>
  <c r="H69" i="1"/>
  <c r="K69" i="1"/>
  <c r="O69" i="1"/>
  <c r="B69" i="3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B71" i="3"/>
  <c r="O12" i="1"/>
  <c r="B12" i="3"/>
  <c r="B11" i="3"/>
  <c r="C21" i="3"/>
  <c r="C20" i="3"/>
  <c r="C19" i="3"/>
  <c r="C18" i="3"/>
  <c r="C17" i="3"/>
  <c r="C16" i="3"/>
  <c r="C15" i="3"/>
  <c r="C14" i="3"/>
  <c r="A26" i="1"/>
  <c r="A27" i="1"/>
  <c r="A28" i="1"/>
  <c r="A29" i="1"/>
  <c r="A30" i="1"/>
  <c r="A31" i="1"/>
  <c r="A32" i="1"/>
  <c r="A25" i="1"/>
</calcChain>
</file>

<file path=xl/sharedStrings.xml><?xml version="1.0" encoding="utf-8"?>
<sst xmlns="http://schemas.openxmlformats.org/spreadsheetml/2006/main" count="53" uniqueCount="53">
  <si>
    <t>12-Month Pro Forma Income Statement</t>
  </si>
  <si>
    <t>Revenue</t>
  </si>
  <si>
    <t>Cost of Goods Sold</t>
  </si>
  <si>
    <t>Gross Profit</t>
  </si>
  <si>
    <t>Expenses</t>
  </si>
  <si>
    <t>Fixed Employee Wages</t>
  </si>
  <si>
    <t>Fixed Payroll Taxes</t>
  </si>
  <si>
    <t>Variable Employee Wages</t>
  </si>
  <si>
    <t>Variable Payroll Taxes</t>
  </si>
  <si>
    <t>Workers Comp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</si>
  <si>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</si>
  <si>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</si>
  <si>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</si>
  <si>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</si>
  <si>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</si>
  <si>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</si>
  <si>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</si>
  <si>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Depreciation</t>
  </si>
  <si>
    <t>Dues and Subscriptions</t>
  </si>
  <si>
    <t>Employee Benefit Programs</t>
  </si>
  <si>
    <t xml:space="preserve">Insurance </t>
  </si>
  <si>
    <t>Interest</t>
  </si>
  <si>
    <t>Legal and Professional Fees</t>
  </si>
  <si>
    <t>Licenses and Fees</t>
  </si>
  <si>
    <t>Miscellaneous</t>
  </si>
  <si>
    <t>Office Expense</t>
  </si>
  <si>
    <t>Postage</t>
  </si>
  <si>
    <t>Rent</t>
  </si>
  <si>
    <t>Repairs and Maintenance</t>
  </si>
  <si>
    <t>Supplies</t>
  </si>
  <si>
    <t>Telephone</t>
  </si>
  <si>
    <t>Travel</t>
  </si>
  <si>
    <t>Utilities</t>
  </si>
  <si>
    <t>Vehicle Expenses</t>
  </si>
  <si>
    <t>Total Expenses</t>
  </si>
  <si>
    <t>Month:</t>
  </si>
  <si>
    <t>Year:</t>
  </si>
  <si>
    <t>Total Revenue</t>
  </si>
  <si>
    <t>Total Cost of Goods Sold</t>
  </si>
  <si>
    <t>Total</t>
  </si>
  <si>
    <t>Web Design</t>
  </si>
  <si>
    <t>Logo Design</t>
  </si>
  <si>
    <t>Consultation</t>
  </si>
  <si>
    <t>Site Transfer</t>
  </si>
  <si>
    <t>Stationery Products</t>
  </si>
  <si>
    <t>Graphic Design Company, LLC</t>
  </si>
  <si>
    <t>Net Profit Before Tax</t>
  </si>
  <si>
    <t>Net Income</t>
  </si>
  <si>
    <t>General Graphic Design</t>
  </si>
  <si>
    <t>Quarterly Income Tax</t>
  </si>
  <si>
    <t>Revenue Type</t>
  </si>
  <si>
    <t>R7</t>
  </si>
  <si>
    <t>R8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</si>
</sst>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6" formatCode="[$-409]mmm\-yy;@"/>
    <numFmt numFmtId="168" formatCode="_-&quot;$&quot;* #,##0_-;\-&quot;$&quot;* #,##0_-;_-&quot;$&quot;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b/>
      <sz val="36"/>
      <color theme="1"/>
      <name val="Calibri"/>
      <scheme val="minor"/>
    </font>
    <font>
      <b/>
      <sz val="20"/>
      <color theme="1"/>
      <name val="Calibri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0" fillId="0" borderId="0" xfId="0" applyFont="1" applyFill="1" applyProtection="1">
      <protection locked="0"/>
    </xf>
    <xf numFmtId="0" fontId="8" fillId="0" borderId="0" xfId="0" applyFont="1" applyAlignment="1">
      <alignment horizontal="right" vertical="center"/>
    </xf>
    <xf numFmtId="166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9" fontId="10" fillId="0" borderId="0" xfId="16" applyFont="1" applyFill="1" applyProtection="1">
      <protection locked="0"/>
    </xf>
    <xf numFmtId="168" fontId="6" fillId="0" borderId="0" xfId="15" applyNumberFormat="1" applyFont="1" applyAlignment="1">
      <alignment horizontal="left"/>
    </xf>
    <xf numFmtId="168" fontId="10" fillId="0" borderId="0" xfId="15" applyNumberFormat="1" applyFont="1" applyFill="1" applyProtection="1">
      <protection locked="0"/>
    </xf>
    <xf numFmtId="168" fontId="0" fillId="0" borderId="0" xfId="15" applyNumberFormat="1" applyFont="1"/>
    <xf numFmtId="0" fontId="4" fillId="0" borderId="0" xfId="0" applyFont="1" applyAlignment="1">
      <alignment horizontal="left"/>
    </xf>
    <xf numFmtId="168" fontId="4" fillId="0" borderId="0" xfId="0" applyNumberFormat="1" applyFont="1"/>
    <xf numFmtId="0" fontId="4" fillId="0" borderId="0" xfId="0" applyFont="1"/>
    <xf numFmtId="10" fontId="10" fillId="0" borderId="0" xfId="16" applyNumberFormat="1" applyFont="1" applyFill="1" applyProtection="1">
      <protection locked="0"/>
    </xf>
    <xf numFmtId="44" fontId="0" fillId="0" borderId="0" xfId="0" applyNumberFormat="1"/>
    <xf numFmtId="9" fontId="6" fillId="0" borderId="0" xfId="16" applyFont="1" applyAlignment="1">
      <alignment horizontal="left"/>
    </xf>
    <xf numFmtId="10" fontId="0" fillId="0" borderId="0" xfId="16" applyNumberFormat="1" applyFont="1"/>
    <xf numFmtId="10" fontId="6" fillId="0" borderId="0" xfId="16" applyNumberFormat="1" applyFont="1" applyAlignment="1">
      <alignment horizontal="right"/>
    </xf>
    <xf numFmtId="10" fontId="6" fillId="0" borderId="0" xfId="16" applyNumberFormat="1" applyFont="1" applyAlignment="1">
      <alignment horizontal="left" indent="1"/>
    </xf>
  </cellXfs>
  <cellStyles count="67">
    <cellStyle name="Currency" xfId="1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  <cellStyle name="Percent" xfId="16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A4" sqref="A4:E4"/>
    </sheetView>
  </sheetViews>
  <sheetFormatPr baseColWidth="10" defaultRowHeight="15" x14ac:dyDescent="0"/>
  <cols>
    <col min="1" max="1" width="28.6640625" bestFit="1" customWidth="1"/>
    <col min="2" max="2" width="14.83203125" bestFit="1" customWidth="1"/>
    <col min="3" max="3" width="13" bestFit="1" customWidth="1"/>
    <col min="4" max="4" width="12.1640625" bestFit="1" customWidth="1"/>
    <col min="5" max="5" width="13.33203125" bestFit="1" customWidth="1"/>
  </cols>
  <sheetData>
    <row r="1" spans="1:5" ht="15" customHeight="1">
      <c r="A1" s="2" t="str">
        <f>'P&amp;L'!A1</f>
        <v>Graphic Design Company, LLC</v>
      </c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3"/>
      <c r="B4" s="3"/>
      <c r="C4" s="3"/>
      <c r="D4" s="3"/>
      <c r="E4" s="3"/>
    </row>
    <row r="5" spans="1:5" ht="12" customHeight="1"/>
    <row r="6" spans="1:5" ht="17" customHeight="1">
      <c r="A6" s="4" t="str">
        <f>"Summary "&amp;TEXT('P&amp;L'!E11,"mmmyyyy")&amp;" - "&amp;TEXT('P&amp;L'!N11,"mmmyyyy")</f>
        <v>Summary Mar2016 - Dec2016</v>
      </c>
      <c r="B6" s="4"/>
      <c r="C6" s="4"/>
      <c r="D6" s="4"/>
      <c r="E6" s="4"/>
    </row>
    <row r="7" spans="1:5" ht="17" customHeight="1">
      <c r="A7" s="4"/>
      <c r="B7" s="4"/>
      <c r="C7" s="4"/>
      <c r="D7" s="4"/>
      <c r="E7" s="4"/>
    </row>
    <row r="8" spans="1:5" ht="17" customHeight="1">
      <c r="A8" s="8"/>
      <c r="B8" s="8"/>
      <c r="C8" s="5"/>
      <c r="D8" s="1"/>
      <c r="E8" s="1"/>
    </row>
    <row r="9" spans="1:5" ht="17" customHeight="1">
      <c r="A9" s="8"/>
      <c r="B9" s="8"/>
      <c r="C9" s="5"/>
      <c r="D9" s="1"/>
      <c r="E9" s="1"/>
    </row>
    <row r="10" spans="1:5" ht="17" customHeight="1">
      <c r="A10" s="1"/>
      <c r="B10" s="1"/>
      <c r="C10" s="1"/>
      <c r="D10" s="1"/>
      <c r="E10" s="1"/>
    </row>
    <row r="11" spans="1:5" ht="17" customHeight="1">
      <c r="A11" s="1"/>
      <c r="B11" s="9" t="str">
        <f>'P&amp;L'!O11</f>
        <v>Total</v>
      </c>
    </row>
    <row r="12" spans="1:5" ht="17" customHeight="1">
      <c r="A12" s="5" t="str">
        <f>'P&amp;L'!A12</f>
        <v>Revenue</v>
      </c>
      <c r="B12" s="14">
        <f>'P&amp;L'!O12</f>
        <v>0</v>
      </c>
    </row>
    <row r="13" spans="1:5" ht="17" customHeight="1">
      <c r="A13" s="6" t="str">
        <f>'P&amp;L'!A13</f>
        <v>Revenue Type</v>
      </c>
      <c r="B13" s="14">
        <f>'P&amp;L'!O13</f>
        <v>0</v>
      </c>
    </row>
    <row r="14" spans="1:5" ht="17" customHeight="1">
      <c r="A14" s="7" t="str">
        <f>'P&amp;L'!A14</f>
        <v>Consultation</v>
      </c>
      <c r="B14" s="14">
        <f>'P&amp;L'!O14</f>
        <v>15900</v>
      </c>
      <c r="C14" s="18">
        <f>B14/$B$22</f>
        <v>0.11496746203904555</v>
      </c>
    </row>
    <row r="15" spans="1:5" ht="17" customHeight="1">
      <c r="A15" s="7" t="str">
        <f>'P&amp;L'!A15</f>
        <v>Web Design</v>
      </c>
      <c r="B15" s="14">
        <f>'P&amp;L'!O15</f>
        <v>63000</v>
      </c>
      <c r="C15" s="18">
        <f t="shared" ref="C15:C22" si="0">B15/$B$22</f>
        <v>0.45553145336225598</v>
      </c>
    </row>
    <row r="16" spans="1:5" ht="17" customHeight="1">
      <c r="A16" s="7" t="str">
        <f>'P&amp;L'!A16</f>
        <v>Site Transfer</v>
      </c>
      <c r="B16" s="14">
        <f>'P&amp;L'!O16</f>
        <v>15600</v>
      </c>
      <c r="C16" s="18">
        <f t="shared" si="0"/>
        <v>0.11279826464208242</v>
      </c>
    </row>
    <row r="17" spans="1:3" ht="17" customHeight="1">
      <c r="A17" s="7" t="str">
        <f>'P&amp;L'!A17</f>
        <v>Logo Design</v>
      </c>
      <c r="B17" s="14">
        <f>'P&amp;L'!O17</f>
        <v>12600</v>
      </c>
      <c r="C17" s="18">
        <f t="shared" si="0"/>
        <v>9.1106290672451198E-2</v>
      </c>
    </row>
    <row r="18" spans="1:3" ht="17" customHeight="1">
      <c r="A18" s="7" t="str">
        <f>'P&amp;L'!A18</f>
        <v>Stationery Products</v>
      </c>
      <c r="B18" s="14">
        <f>'P&amp;L'!O18</f>
        <v>15300</v>
      </c>
      <c r="C18" s="18">
        <f t="shared" si="0"/>
        <v>0.11062906724511931</v>
      </c>
    </row>
    <row r="19" spans="1:3" ht="17" customHeight="1">
      <c r="A19" s="7" t="str">
        <f>'P&amp;L'!A19</f>
        <v>General Graphic Design</v>
      </c>
      <c r="B19" s="14">
        <f>'P&amp;L'!O19</f>
        <v>15900</v>
      </c>
      <c r="C19" s="18">
        <f t="shared" si="0"/>
        <v>0.11496746203904555</v>
      </c>
    </row>
    <row r="20" spans="1:3" ht="17" customHeight="1">
      <c r="A20" s="7" t="str">
        <f>'P&amp;L'!A20</f>
        <v>R7</v>
      </c>
      <c r="B20" s="14">
        <f>'P&amp;L'!O20</f>
        <v>0</v>
      </c>
      <c r="C20" s="18">
        <f t="shared" si="0"/>
        <v>0</v>
      </c>
    </row>
    <row r="21" spans="1:3" ht="17" customHeight="1">
      <c r="A21" s="7" t="str">
        <f>'P&amp;L'!A21</f>
        <v>R8</v>
      </c>
      <c r="B21" s="14">
        <f>'P&amp;L'!O21</f>
        <v>0</v>
      </c>
      <c r="C21" s="18">
        <f t="shared" si="0"/>
        <v>0</v>
      </c>
    </row>
    <row r="22" spans="1:3" s="10" customFormat="1" ht="17" customHeight="1">
      <c r="A22" s="10" t="str">
        <f>'P&amp;L'!A22</f>
        <v>Total Revenue</v>
      </c>
      <c r="B22" s="12">
        <f>'P&amp;L'!O22</f>
        <v>138300</v>
      </c>
      <c r="C22" s="23">
        <f t="shared" si="0"/>
        <v>1</v>
      </c>
    </row>
    <row r="23" spans="1:3" ht="17" customHeight="1">
      <c r="A23" s="10"/>
    </row>
    <row r="24" spans="1:3" ht="17" customHeight="1">
      <c r="A24" s="6" t="str">
        <f>'P&amp;L'!A24</f>
        <v>Cost of Goods Sold</v>
      </c>
    </row>
    <row r="25" spans="1:3" ht="17" customHeight="1">
      <c r="A25" s="7" t="str">
        <f>'P&amp;L'!A25</f>
        <v>Consultation</v>
      </c>
      <c r="B25" s="14">
        <f>'P&amp;L'!O25</f>
        <v>0</v>
      </c>
    </row>
    <row r="26" spans="1:3" ht="17" customHeight="1">
      <c r="A26" s="7" t="str">
        <f>'P&amp;L'!A26</f>
        <v>Web Design</v>
      </c>
      <c r="B26" s="14">
        <f>'P&amp;L'!O26</f>
        <v>6300</v>
      </c>
    </row>
    <row r="27" spans="1:3" ht="17" customHeight="1">
      <c r="A27" s="7" t="str">
        <f>'P&amp;L'!A27</f>
        <v>Site Transfer</v>
      </c>
      <c r="B27" s="14">
        <f>'P&amp;L'!O27</f>
        <v>0</v>
      </c>
    </row>
    <row r="28" spans="1:3" ht="17" customHeight="1">
      <c r="A28" s="7" t="str">
        <f>'P&amp;L'!A28</f>
        <v>Logo Design</v>
      </c>
      <c r="B28" s="14">
        <f>'P&amp;L'!O28</f>
        <v>0</v>
      </c>
    </row>
    <row r="29" spans="1:3" ht="17" customHeight="1">
      <c r="A29" s="7" t="str">
        <f>'P&amp;L'!A29</f>
        <v>Stationery Products</v>
      </c>
      <c r="B29" s="14">
        <f>'P&amp;L'!O29</f>
        <v>4590</v>
      </c>
    </row>
    <row r="30" spans="1:3" ht="17" customHeight="1">
      <c r="A30" s="7" t="str">
        <f>'P&amp;L'!A30</f>
        <v>General Graphic Design</v>
      </c>
      <c r="B30" s="14">
        <f>'P&amp;L'!O30</f>
        <v>0</v>
      </c>
    </row>
    <row r="31" spans="1:3" ht="17" customHeight="1">
      <c r="A31" s="7" t="str">
        <f>'P&amp;L'!A31</f>
        <v>R7</v>
      </c>
      <c r="B31" s="14">
        <f>'P&amp;L'!O31</f>
        <v>0</v>
      </c>
    </row>
    <row r="32" spans="1:3" ht="17" customHeight="1">
      <c r="A32" s="7" t="str">
        <f>'P&amp;L'!A32</f>
        <v>R8</v>
      </c>
      <c r="B32" s="14">
        <f>'P&amp;L'!O32</f>
        <v>0</v>
      </c>
    </row>
    <row r="33" spans="1:3" ht="17" customHeight="1">
      <c r="A33" s="10" t="str">
        <f>'P&amp;L'!A33</f>
        <v>Total Cost of Goods Sold</v>
      </c>
      <c r="B33" s="12">
        <f>'P&amp;L'!O33</f>
        <v>10890</v>
      </c>
    </row>
    <row r="34" spans="1:3" s="17" customFormat="1" ht="23">
      <c r="A34" s="15" t="str">
        <f>'P&amp;L'!A34</f>
        <v>Gross Profit</v>
      </c>
      <c r="B34" s="16">
        <f>'P&amp;L'!O34</f>
        <v>127410</v>
      </c>
    </row>
    <row r="35" spans="1:3" ht="25">
      <c r="A35" s="1"/>
    </row>
    <row r="36" spans="1:3" ht="25">
      <c r="A36" s="5" t="str">
        <f>'P&amp;L'!A36</f>
        <v>Expenses</v>
      </c>
    </row>
    <row r="37" spans="1:3">
      <c r="A37" s="7" t="str">
        <f>'P&amp;L'!A37</f>
        <v>Fixed Employee Wages</v>
      </c>
      <c r="B37" s="14">
        <f>'P&amp;L'!O37</f>
        <v>30000</v>
      </c>
      <c r="C37" s="21">
        <f>B37/$B$66</f>
        <v>0.24169748981043665</v>
      </c>
    </row>
    <row r="38" spans="1:3">
      <c r="A38" s="7" t="str">
        <f>'P&amp;L'!A38</f>
        <v>Fixed Payroll Taxes</v>
      </c>
      <c r="B38" s="14">
        <f>'P&amp;L'!O38</f>
        <v>3105</v>
      </c>
      <c r="C38" s="21">
        <f t="shared" ref="C38:C71" si="1">B38/$B$66</f>
        <v>2.5015690195380191E-2</v>
      </c>
    </row>
    <row r="39" spans="1:3">
      <c r="A39" s="7" t="str">
        <f>'P&amp;L'!A39</f>
        <v>Variable Employee Wages</v>
      </c>
      <c r="B39" s="14">
        <f>'P&amp;L'!O39</f>
        <v>13830</v>
      </c>
      <c r="C39" s="21">
        <f t="shared" si="1"/>
        <v>0.1114225428026113</v>
      </c>
    </row>
    <row r="40" spans="1:3">
      <c r="A40" s="7" t="str">
        <f>'P&amp;L'!A40</f>
        <v>Variable Payroll Taxes</v>
      </c>
      <c r="B40" s="14">
        <f>'P&amp;L'!O40</f>
        <v>1244.7</v>
      </c>
      <c r="C40" s="21">
        <f t="shared" si="1"/>
        <v>1.0028028852235017E-2</v>
      </c>
    </row>
    <row r="41" spans="1:3">
      <c r="A41" s="7" t="str">
        <f>'P&amp;L'!A41</f>
        <v>Workers Comp</v>
      </c>
      <c r="B41" s="14">
        <f>'P&amp;L'!O41</f>
        <v>1314.9</v>
      </c>
      <c r="C41" s="21">
        <f t="shared" si="1"/>
        <v>1.0593600978391439E-2</v>
      </c>
    </row>
    <row r="42" spans="1:3">
      <c r="A42" s="7" t="str">
        <f>'P&amp;L'!A42</f>
        <v>Commissions</v>
      </c>
      <c r="B42" s="14">
        <f>'P&amp;L'!O42</f>
        <v>5325</v>
      </c>
      <c r="C42" s="21">
        <f t="shared" si="1"/>
        <v>4.2901304441352504E-2</v>
      </c>
    </row>
    <row r="43" spans="1:3">
      <c r="A43" s="7" t="str">
        <f>'P&amp;L'!A43</f>
        <v>Employee Benefit Programs</v>
      </c>
      <c r="B43" s="14">
        <f>'P&amp;L'!O43</f>
        <v>12000</v>
      </c>
      <c r="C43" s="21">
        <f t="shared" si="1"/>
        <v>9.6678995924174657E-2</v>
      </c>
    </row>
    <row r="44" spans="1:3">
      <c r="A44" s="7" t="str">
        <f>'P&amp;L'!A44</f>
        <v>Bad Debts</v>
      </c>
      <c r="B44" s="14">
        <f>'P&amp;L'!O44</f>
        <v>691.5</v>
      </c>
      <c r="C44" s="21">
        <f t="shared" si="1"/>
        <v>5.5711271401305646E-3</v>
      </c>
    </row>
    <row r="45" spans="1:3">
      <c r="A45" s="7" t="str">
        <f>'P&amp;L'!A45</f>
        <v>Advertising</v>
      </c>
      <c r="B45" s="14">
        <f>'P&amp;L'!O45</f>
        <v>8400.0000000000018</v>
      </c>
      <c r="C45" s="21">
        <f t="shared" si="1"/>
        <v>6.7675297146922275E-2</v>
      </c>
    </row>
    <row r="46" spans="1:3">
      <c r="A46" s="7" t="str">
        <f>'P&amp;L'!A46</f>
        <v>Charitable Contributions</v>
      </c>
      <c r="B46" s="14">
        <f>'P&amp;L'!O46</f>
        <v>12741</v>
      </c>
      <c r="C46" s="21">
        <f t="shared" si="1"/>
        <v>0.10264892392249245</v>
      </c>
    </row>
    <row r="47" spans="1:3">
      <c r="A47" s="7" t="str">
        <f>'P&amp;L'!A47</f>
        <v>Contract Labor</v>
      </c>
      <c r="B47" s="14">
        <f>'P&amp;L'!O47</f>
        <v>6000</v>
      </c>
      <c r="C47" s="21">
        <f t="shared" si="1"/>
        <v>4.8339497962087329E-2</v>
      </c>
    </row>
    <row r="48" spans="1:3">
      <c r="A48" s="7" t="str">
        <f>'P&amp;L'!A48</f>
        <v>Dues and Subscriptions</v>
      </c>
      <c r="B48" s="14">
        <f>'P&amp;L'!O48</f>
        <v>500</v>
      </c>
      <c r="C48" s="21">
        <f t="shared" si="1"/>
        <v>4.028291496840611E-3</v>
      </c>
    </row>
    <row r="49" spans="1:3">
      <c r="A49" s="7" t="str">
        <f>'P&amp;L'!A49</f>
        <v xml:space="preserve">Insurance </v>
      </c>
      <c r="B49" s="14">
        <f>'P&amp;L'!O49</f>
        <v>1200</v>
      </c>
      <c r="C49" s="21">
        <f t="shared" si="1"/>
        <v>9.6678995924174664E-3</v>
      </c>
    </row>
    <row r="50" spans="1:3">
      <c r="A50" s="7" t="str">
        <f>'P&amp;L'!A50</f>
        <v>Legal and Professional Fees</v>
      </c>
      <c r="B50" s="14">
        <f>'P&amp;L'!O50</f>
        <v>500</v>
      </c>
      <c r="C50" s="21">
        <f t="shared" si="1"/>
        <v>4.028291496840611E-3</v>
      </c>
    </row>
    <row r="51" spans="1:3">
      <c r="A51" s="7" t="str">
        <f>'P&amp;L'!A51</f>
        <v>Licenses and Fees</v>
      </c>
      <c r="B51" s="14">
        <f>'P&amp;L'!O51</f>
        <v>50</v>
      </c>
      <c r="C51" s="21">
        <f t="shared" si="1"/>
        <v>4.028291496840611E-4</v>
      </c>
    </row>
    <row r="52" spans="1:3">
      <c r="A52" s="7" t="str">
        <f>'P&amp;L'!A52</f>
        <v>Office Expense</v>
      </c>
      <c r="B52" s="14">
        <f>'P&amp;L'!O52</f>
        <v>1200</v>
      </c>
      <c r="C52" s="21">
        <f t="shared" si="1"/>
        <v>9.6678995924174664E-3</v>
      </c>
    </row>
    <row r="53" spans="1:3">
      <c r="A53" s="7" t="str">
        <f>'P&amp;L'!A53</f>
        <v>Postage</v>
      </c>
      <c r="B53" s="14">
        <f>'P&amp;L'!O53</f>
        <v>240</v>
      </c>
      <c r="C53" s="21">
        <f t="shared" si="1"/>
        <v>1.9335799184834932E-3</v>
      </c>
    </row>
    <row r="54" spans="1:3">
      <c r="A54" s="7" t="str">
        <f>'P&amp;L'!A54</f>
        <v>Rent</v>
      </c>
      <c r="B54" s="14">
        <f>'P&amp;L'!O54</f>
        <v>13200</v>
      </c>
      <c r="C54" s="21">
        <f t="shared" si="1"/>
        <v>0.10634689551659213</v>
      </c>
    </row>
    <row r="55" spans="1:3">
      <c r="A55" s="7" t="str">
        <f>'P&amp;L'!A55</f>
        <v>Repairs and Maintenance</v>
      </c>
      <c r="B55" s="14">
        <f>'P&amp;L'!O55</f>
        <v>2400</v>
      </c>
      <c r="C55" s="21">
        <f t="shared" si="1"/>
        <v>1.9335799184834933E-2</v>
      </c>
    </row>
    <row r="56" spans="1:3">
      <c r="A56" s="7" t="str">
        <f>'P&amp;L'!A56</f>
        <v>Supplies</v>
      </c>
      <c r="B56" s="14">
        <f>'P&amp;L'!O56</f>
        <v>240</v>
      </c>
      <c r="C56" s="21">
        <f t="shared" si="1"/>
        <v>1.9335799184834932E-3</v>
      </c>
    </row>
    <row r="57" spans="1:3">
      <c r="A57" s="7" t="str">
        <f>'P&amp;L'!A57</f>
        <v>Telephone</v>
      </c>
      <c r="B57" s="14">
        <f>'P&amp;L'!O57</f>
        <v>1440</v>
      </c>
      <c r="C57" s="21">
        <f t="shared" si="1"/>
        <v>1.1601479510900958E-2</v>
      </c>
    </row>
    <row r="58" spans="1:3">
      <c r="A58" s="7" t="str">
        <f>'P&amp;L'!A58</f>
        <v>Travel</v>
      </c>
      <c r="B58" s="14">
        <f>'P&amp;L'!O58</f>
        <v>2200</v>
      </c>
      <c r="C58" s="21">
        <f t="shared" si="1"/>
        <v>1.7724482586098687E-2</v>
      </c>
    </row>
    <row r="59" spans="1:3">
      <c r="A59" s="7" t="str">
        <f>'P&amp;L'!A59</f>
        <v>Utilities</v>
      </c>
      <c r="B59" s="14">
        <f>'P&amp;L'!O59</f>
        <v>1800</v>
      </c>
      <c r="C59" s="21">
        <f t="shared" si="1"/>
        <v>1.45018493886262E-2</v>
      </c>
    </row>
    <row r="60" spans="1:3">
      <c r="A60" s="7" t="str">
        <f>'P&amp;L'!A60</f>
        <v>Vehicle Expenses</v>
      </c>
      <c r="B60" s="14">
        <f>'P&amp;L'!O60</f>
        <v>3600</v>
      </c>
      <c r="C60" s="21">
        <f t="shared" si="1"/>
        <v>2.9003698777252399E-2</v>
      </c>
    </row>
    <row r="61" spans="1:3">
      <c r="A61" s="7" t="str">
        <f>'P&amp;L'!A61</f>
        <v>Miscellaneous</v>
      </c>
      <c r="B61" s="14">
        <f>'P&amp;L'!O61</f>
        <v>600</v>
      </c>
      <c r="C61" s="21">
        <f t="shared" si="1"/>
        <v>4.8339497962087332E-3</v>
      </c>
    </row>
    <row r="62" spans="1:3">
      <c r="A62" s="7" t="str">
        <f>'P&amp;L'!A62</f>
        <v>Amortization</v>
      </c>
      <c r="B62" s="14">
        <f>'P&amp;L'!O62</f>
        <v>0</v>
      </c>
      <c r="C62" s="21">
        <f t="shared" si="1"/>
        <v>0</v>
      </c>
    </row>
    <row r="63" spans="1:3">
      <c r="A63" s="7" t="str">
        <f>'P&amp;L'!A63</f>
        <v>Depreciation</v>
      </c>
      <c r="B63" s="14">
        <f>'P&amp;L'!O63</f>
        <v>0</v>
      </c>
      <c r="C63" s="21">
        <f t="shared" si="1"/>
        <v>0</v>
      </c>
    </row>
    <row r="64" spans="1:3">
      <c r="A64" s="7" t="str">
        <f>'P&amp;L'!A64</f>
        <v>Bank Charges</v>
      </c>
      <c r="B64" s="14">
        <f>'P&amp;L'!O64</f>
        <v>300</v>
      </c>
      <c r="C64" s="21">
        <f t="shared" si="1"/>
        <v>2.4169748981043666E-3</v>
      </c>
    </row>
    <row r="65" spans="1:3">
      <c r="A65" s="7" t="str">
        <f>'P&amp;L'!A65</f>
        <v>Interest</v>
      </c>
      <c r="B65" s="14">
        <f>'P&amp;L'!O65</f>
        <v>0</v>
      </c>
      <c r="C65" s="21">
        <f t="shared" si="1"/>
        <v>0</v>
      </c>
    </row>
    <row r="66" spans="1:3" ht="17" customHeight="1">
      <c r="A66" s="10" t="str">
        <f>'P&amp;L'!A66</f>
        <v>Total Expenses</v>
      </c>
      <c r="B66" s="12">
        <f>'P&amp;L'!O66</f>
        <v>124122.1</v>
      </c>
      <c r="C66" s="22">
        <f t="shared" si="1"/>
        <v>1</v>
      </c>
    </row>
    <row r="67" spans="1:3">
      <c r="C67" s="21"/>
    </row>
    <row r="68" spans="1:3" ht="17" customHeight="1">
      <c r="A68" s="10" t="str">
        <f>'P&amp;L'!A68</f>
        <v>Net Profit Before Tax</v>
      </c>
      <c r="B68" s="12">
        <f>'P&amp;L'!O68</f>
        <v>3287.9000000000015</v>
      </c>
      <c r="C68" s="21"/>
    </row>
    <row r="69" spans="1:3" ht="17" customHeight="1">
      <c r="A69" s="10" t="str">
        <f>'P&amp;L'!A69</f>
        <v>Quarterly Income Tax</v>
      </c>
      <c r="B69" s="12">
        <f>'P&amp;L'!O69</f>
        <v>537.85</v>
      </c>
      <c r="C69" s="21"/>
    </row>
    <row r="70" spans="1:3">
      <c r="C70" s="21"/>
    </row>
    <row r="71" spans="1:3" s="17" customFormat="1" ht="23">
      <c r="A71" s="15" t="str">
        <f>'P&amp;L'!A71</f>
        <v>Net Income</v>
      </c>
      <c r="B71" s="12">
        <f>'P&amp;L'!O71</f>
        <v>2750.0500000000011</v>
      </c>
      <c r="C71" s="21"/>
    </row>
  </sheetData>
  <sheetProtection password="8C93" sheet="1" objects="1" scenarios="1" selectLockedCells="1" selectUnlockedCells="1"/>
  <mergeCells count="3">
    <mergeCell ref="A1:E3"/>
    <mergeCell ref="A4:E4"/>
    <mergeCell ref="A6:E7"/>
  </mergeCells>
  <pageMargins left="0.75" right="0.75" top="1" bottom="1" header="0.5" footer="0.5"/>
  <pageSetup scale="7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18" sqref="A18"/>
    </sheetView>
  </sheetViews>
  <sheetFormatPr baseColWidth="10" defaultRowHeight="15" x14ac:dyDescent="0"/>
  <cols>
    <col min="1" max="1" width="28.6640625" bestFit="1" customWidth="1"/>
    <col min="2" max="2" width="8" bestFit="1" customWidth="1"/>
    <col min="3" max="3" width="11.83203125" customWidth="1"/>
    <col min="4" max="4" width="12.1640625" bestFit="1" customWidth="1"/>
    <col min="5" max="14" width="13.33203125" bestFit="1" customWidth="1"/>
    <col min="15" max="15" width="14.83203125" bestFit="1" customWidth="1"/>
  </cols>
  <sheetData>
    <row r="1" spans="1:16" ht="15" customHeight="1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ht="12" customHeight="1"/>
    <row r="6" spans="1:16" ht="17" customHeight="1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6" ht="17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6" ht="17" customHeight="1">
      <c r="B8" s="8" t="s">
        <v>35</v>
      </c>
      <c r="C8" s="5">
        <v>1</v>
      </c>
      <c r="D8" s="1"/>
      <c r="E8" s="1"/>
      <c r="F8" s="1"/>
      <c r="G8" s="1"/>
      <c r="H8" s="1"/>
    </row>
    <row r="9" spans="1:16" ht="17" customHeight="1">
      <c r="B9" s="8" t="s">
        <v>36</v>
      </c>
      <c r="C9" s="5">
        <v>2016</v>
      </c>
      <c r="D9" s="1"/>
      <c r="E9" s="1"/>
      <c r="F9" s="1"/>
      <c r="G9" s="1"/>
      <c r="H9" s="1"/>
    </row>
    <row r="10" spans="1:16" ht="17" customHeight="1">
      <c r="A10" s="1"/>
      <c r="B10" s="1"/>
      <c r="C10" s="1"/>
      <c r="D10" s="1"/>
      <c r="E10" s="1"/>
      <c r="F10" s="1"/>
      <c r="G10" s="1"/>
      <c r="H10" s="1"/>
    </row>
    <row r="11" spans="1:16" ht="17" customHeight="1">
      <c r="A11" s="1"/>
      <c r="B11" s="1"/>
      <c r="C11" s="9">
        <f>DATE(C9,C8,5)</f>
        <v>42374</v>
      </c>
      <c r="D11" s="9">
        <f>C11+31</f>
        <v>42405</v>
      </c>
      <c r="E11" s="9">
        <f t="shared" ref="E11:N11" si="0">D11+31</f>
        <v>42436</v>
      </c>
      <c r="F11" s="9">
        <f t="shared" si="0"/>
        <v>42467</v>
      </c>
      <c r="G11" s="9">
        <f t="shared" si="0"/>
        <v>42498</v>
      </c>
      <c r="H11" s="9">
        <f t="shared" si="0"/>
        <v>42529</v>
      </c>
      <c r="I11" s="9">
        <f t="shared" si="0"/>
        <v>42560</v>
      </c>
      <c r="J11" s="9">
        <f t="shared" si="0"/>
        <v>42591</v>
      </c>
      <c r="K11" s="9">
        <f t="shared" si="0"/>
        <v>42622</v>
      </c>
      <c r="L11" s="9">
        <f t="shared" si="0"/>
        <v>42653</v>
      </c>
      <c r="M11" s="9">
        <f t="shared" si="0"/>
        <v>42684</v>
      </c>
      <c r="N11" s="9">
        <f t="shared" si="0"/>
        <v>42715</v>
      </c>
      <c r="O11" s="9" t="s">
        <v>39</v>
      </c>
    </row>
    <row r="12" spans="1:16" ht="17" customHeight="1">
      <c r="A12" s="5" t="s">
        <v>1</v>
      </c>
      <c r="B12" s="5"/>
      <c r="C12" s="1"/>
      <c r="D12" s="1"/>
      <c r="E12" s="1"/>
      <c r="F12" s="1"/>
      <c r="G12" s="1"/>
      <c r="H12" s="1"/>
      <c r="O12" s="14">
        <f>SUM(C12:N12)</f>
        <v>0</v>
      </c>
    </row>
    <row r="13" spans="1:16" ht="17" customHeight="1">
      <c r="A13" s="6" t="s">
        <v>50</v>
      </c>
      <c r="B13" s="5"/>
      <c r="C13" s="1"/>
      <c r="D13" s="1"/>
      <c r="E13" s="1"/>
      <c r="F13" s="1"/>
      <c r="G13" s="1"/>
      <c r="H13" s="1"/>
      <c r="O13" s="14"/>
    </row>
    <row r="14" spans="1:16" ht="17" customHeight="1">
      <c r="A14" s="7" t="s">
        <v>42</v>
      </c>
      <c r="B14" s="7"/>
      <c r="C14" s="13">
        <f>500</f>
        <v>500</v>
      </c>
      <c r="D14" s="13">
        <f>C14+150</f>
        <v>650</v>
      </c>
      <c r="E14" s="13">
        <f t="shared" ref="E14:N14" si="1">D14+150</f>
        <v>800</v>
      </c>
      <c r="F14" s="13">
        <f t="shared" si="1"/>
        <v>950</v>
      </c>
      <c r="G14" s="13">
        <f t="shared" si="1"/>
        <v>1100</v>
      </c>
      <c r="H14" s="13">
        <f t="shared" si="1"/>
        <v>1250</v>
      </c>
      <c r="I14" s="13">
        <f t="shared" si="1"/>
        <v>1400</v>
      </c>
      <c r="J14" s="13">
        <f t="shared" si="1"/>
        <v>1550</v>
      </c>
      <c r="K14" s="13">
        <f t="shared" si="1"/>
        <v>1700</v>
      </c>
      <c r="L14" s="13">
        <f t="shared" si="1"/>
        <v>1850</v>
      </c>
      <c r="M14" s="13">
        <f t="shared" si="1"/>
        <v>2000</v>
      </c>
      <c r="N14" s="13">
        <f t="shared" si="1"/>
        <v>2150</v>
      </c>
      <c r="O14" s="14">
        <f t="shared" ref="O14:O65" si="2">SUM(C14:N14)</f>
        <v>15900</v>
      </c>
      <c r="P14" s="11"/>
    </row>
    <row r="15" spans="1:16" ht="17" customHeight="1">
      <c r="A15" s="7" t="s">
        <v>40</v>
      </c>
      <c r="B15" s="7"/>
      <c r="C15" s="13">
        <v>1500</v>
      </c>
      <c r="D15" s="13">
        <f>C15</f>
        <v>1500</v>
      </c>
      <c r="E15" s="13">
        <f>D15+1500</f>
        <v>3000</v>
      </c>
      <c r="F15" s="13">
        <f>E15</f>
        <v>3000</v>
      </c>
      <c r="G15" s="13">
        <f t="shared" ref="G15:M17" si="3">F15+1500</f>
        <v>4500</v>
      </c>
      <c r="H15" s="13">
        <f t="shared" ref="H15:M17" si="4">G15</f>
        <v>4500</v>
      </c>
      <c r="I15" s="13">
        <f t="shared" ref="I15:M17" si="5">H15+1500</f>
        <v>6000</v>
      </c>
      <c r="J15" s="13">
        <f t="shared" ref="J15:M17" si="6">I15</f>
        <v>6000</v>
      </c>
      <c r="K15" s="13">
        <f t="shared" ref="K15:M17" si="7">J15+1500</f>
        <v>7500</v>
      </c>
      <c r="L15" s="13">
        <f t="shared" ref="L15:M17" si="8">K15</f>
        <v>7500</v>
      </c>
      <c r="M15" s="13">
        <f t="shared" ref="M15:M17" si="9">L15+1500</f>
        <v>9000</v>
      </c>
      <c r="N15" s="13">
        <f t="shared" ref="N15:N17" si="10">M15</f>
        <v>9000</v>
      </c>
      <c r="O15" s="14">
        <f t="shared" si="2"/>
        <v>63000</v>
      </c>
      <c r="P15" s="11"/>
    </row>
    <row r="16" spans="1:16" ht="17" customHeight="1">
      <c r="A16" s="7" t="s">
        <v>43</v>
      </c>
      <c r="B16" s="7"/>
      <c r="C16" s="13">
        <v>0</v>
      </c>
      <c r="D16" s="13">
        <v>600</v>
      </c>
      <c r="E16" s="13">
        <v>600</v>
      </c>
      <c r="F16" s="13">
        <v>600</v>
      </c>
      <c r="G16" s="13">
        <v>1200</v>
      </c>
      <c r="H16" s="13">
        <v>1200</v>
      </c>
      <c r="I16" s="13">
        <v>1200</v>
      </c>
      <c r="J16" s="13">
        <v>1800</v>
      </c>
      <c r="K16" s="13">
        <v>1800</v>
      </c>
      <c r="L16" s="13">
        <v>1800</v>
      </c>
      <c r="M16" s="13">
        <v>2400</v>
      </c>
      <c r="N16" s="13">
        <v>2400</v>
      </c>
      <c r="O16" s="14">
        <f t="shared" si="2"/>
        <v>15600</v>
      </c>
      <c r="P16" s="11"/>
    </row>
    <row r="17" spans="1:16" ht="17" customHeight="1">
      <c r="A17" s="7" t="s">
        <v>41</v>
      </c>
      <c r="B17" s="7"/>
      <c r="C17" s="13">
        <v>300</v>
      </c>
      <c r="D17" s="13">
        <v>300</v>
      </c>
      <c r="E17" s="13">
        <f>D17+300</f>
        <v>600</v>
      </c>
      <c r="F17" s="13">
        <f>E17</f>
        <v>600</v>
      </c>
      <c r="G17" s="13">
        <f t="shared" ref="G17:N17" si="11">F17+300</f>
        <v>900</v>
      </c>
      <c r="H17" s="13">
        <f t="shared" ref="H17:N17" si="12">G17</f>
        <v>900</v>
      </c>
      <c r="I17" s="13">
        <f t="shared" ref="I17:N17" si="13">H17+300</f>
        <v>1200</v>
      </c>
      <c r="J17" s="13">
        <f t="shared" ref="J17:N17" si="14">I17</f>
        <v>1200</v>
      </c>
      <c r="K17" s="13">
        <f t="shared" ref="K17:N17" si="15">J17+300</f>
        <v>1500</v>
      </c>
      <c r="L17" s="13">
        <f t="shared" ref="L17:N17" si="16">K17</f>
        <v>1500</v>
      </c>
      <c r="M17" s="13">
        <f t="shared" ref="M17:N17" si="17">L17+300</f>
        <v>1800</v>
      </c>
      <c r="N17" s="13">
        <f t="shared" ref="N17" si="18">M17</f>
        <v>1800</v>
      </c>
      <c r="O17" s="14">
        <f t="shared" si="2"/>
        <v>12600</v>
      </c>
      <c r="P17" s="11"/>
    </row>
    <row r="18" spans="1:16" ht="17" customHeight="1">
      <c r="A18" s="7" t="s">
        <v>44</v>
      </c>
      <c r="B18" s="7"/>
      <c r="C18" s="13">
        <v>0</v>
      </c>
      <c r="D18" s="13">
        <v>300</v>
      </c>
      <c r="E18" s="13">
        <v>600</v>
      </c>
      <c r="F18" s="13">
        <v>900</v>
      </c>
      <c r="G18" s="13">
        <v>1200</v>
      </c>
      <c r="H18" s="13">
        <v>1500</v>
      </c>
      <c r="I18" s="13">
        <v>1800</v>
      </c>
      <c r="J18" s="13">
        <v>1800</v>
      </c>
      <c r="K18" s="13">
        <v>1800</v>
      </c>
      <c r="L18" s="13">
        <v>1800</v>
      </c>
      <c r="M18" s="13">
        <v>1800</v>
      </c>
      <c r="N18" s="13">
        <v>1800</v>
      </c>
      <c r="O18" s="14">
        <f t="shared" si="2"/>
        <v>15300</v>
      </c>
      <c r="P18" s="11"/>
    </row>
    <row r="19" spans="1:16" ht="17" customHeight="1">
      <c r="A19" s="7" t="s">
        <v>48</v>
      </c>
      <c r="B19" s="7"/>
      <c r="C19" s="13">
        <f>500</f>
        <v>500</v>
      </c>
      <c r="D19" s="13">
        <f>C19+150</f>
        <v>650</v>
      </c>
      <c r="E19" s="13">
        <f t="shared" ref="E19:N19" si="19">D19+150</f>
        <v>800</v>
      </c>
      <c r="F19" s="13">
        <f t="shared" si="19"/>
        <v>950</v>
      </c>
      <c r="G19" s="13">
        <f t="shared" si="19"/>
        <v>1100</v>
      </c>
      <c r="H19" s="13">
        <f t="shared" si="19"/>
        <v>1250</v>
      </c>
      <c r="I19" s="13">
        <f t="shared" si="19"/>
        <v>1400</v>
      </c>
      <c r="J19" s="13">
        <f t="shared" si="19"/>
        <v>1550</v>
      </c>
      <c r="K19" s="13">
        <f t="shared" si="19"/>
        <v>1700</v>
      </c>
      <c r="L19" s="13">
        <f t="shared" si="19"/>
        <v>1850</v>
      </c>
      <c r="M19" s="13">
        <f t="shared" si="19"/>
        <v>2000</v>
      </c>
      <c r="N19" s="13">
        <f t="shared" si="19"/>
        <v>2150</v>
      </c>
      <c r="O19" s="14">
        <f t="shared" si="2"/>
        <v>15900</v>
      </c>
      <c r="P19" s="11"/>
    </row>
    <row r="20" spans="1:16" ht="17" customHeight="1">
      <c r="A20" s="7" t="s">
        <v>51</v>
      </c>
      <c r="B20" s="7"/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4">
        <f t="shared" si="2"/>
        <v>0</v>
      </c>
      <c r="P20" s="11"/>
    </row>
    <row r="21" spans="1:16" ht="17" customHeight="1">
      <c r="A21" s="7" t="s">
        <v>52</v>
      </c>
      <c r="B21" s="7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4">
        <f t="shared" si="2"/>
        <v>0</v>
      </c>
      <c r="P21" s="11"/>
    </row>
    <row r="22" spans="1:16" s="10" customFormat="1" ht="17" customHeight="1">
      <c r="A22" s="10" t="s">
        <v>37</v>
      </c>
      <c r="C22" s="12">
        <f>SUM(C14:C21)</f>
        <v>2800</v>
      </c>
      <c r="D22" s="12">
        <f t="shared" ref="D22:N22" si="20">SUM(D14:D21)</f>
        <v>4000</v>
      </c>
      <c r="E22" s="12">
        <f t="shared" si="20"/>
        <v>6400</v>
      </c>
      <c r="F22" s="12">
        <f t="shared" si="20"/>
        <v>7000</v>
      </c>
      <c r="G22" s="12">
        <f t="shared" si="20"/>
        <v>10000</v>
      </c>
      <c r="H22" s="12">
        <f t="shared" si="20"/>
        <v>10600</v>
      </c>
      <c r="I22" s="12">
        <f t="shared" si="20"/>
        <v>13000</v>
      </c>
      <c r="J22" s="12">
        <f t="shared" si="20"/>
        <v>13900</v>
      </c>
      <c r="K22" s="12">
        <f t="shared" si="20"/>
        <v>16000</v>
      </c>
      <c r="L22" s="12">
        <f t="shared" si="20"/>
        <v>16300</v>
      </c>
      <c r="M22" s="12">
        <f t="shared" si="20"/>
        <v>19000</v>
      </c>
      <c r="N22" s="12">
        <f t="shared" si="20"/>
        <v>19300</v>
      </c>
      <c r="O22" s="12">
        <f t="shared" si="2"/>
        <v>138300</v>
      </c>
    </row>
    <row r="23" spans="1:16" ht="17" customHeight="1">
      <c r="A23" s="10"/>
      <c r="B23" s="10"/>
      <c r="C23" s="1"/>
      <c r="D23" s="1"/>
      <c r="E23" s="1"/>
      <c r="F23" s="1"/>
      <c r="G23" s="1"/>
      <c r="H23" s="1"/>
    </row>
    <row r="24" spans="1:16" ht="17" customHeight="1">
      <c r="A24" s="6" t="s">
        <v>2</v>
      </c>
      <c r="B24" s="6"/>
      <c r="C24" s="1"/>
      <c r="D24" s="1"/>
      <c r="E24" s="1"/>
      <c r="F24" s="1"/>
      <c r="G24" s="1"/>
      <c r="H24" s="1"/>
    </row>
    <row r="25" spans="1:16" ht="17" customHeight="1">
      <c r="A25" s="7" t="str">
        <f>A14</f>
        <v>Consultation</v>
      </c>
      <c r="B25" s="11">
        <v>0</v>
      </c>
      <c r="C25" s="13">
        <f>$B$25*C14</f>
        <v>0</v>
      </c>
      <c r="D25" s="13">
        <f t="shared" ref="D25:H25" si="21">$B$25*D14</f>
        <v>0</v>
      </c>
      <c r="E25" s="13">
        <f t="shared" si="21"/>
        <v>0</v>
      </c>
      <c r="F25" s="13">
        <f t="shared" si="21"/>
        <v>0</v>
      </c>
      <c r="G25" s="13">
        <f t="shared" si="21"/>
        <v>0</v>
      </c>
      <c r="H25" s="13">
        <f t="shared" si="21"/>
        <v>0</v>
      </c>
      <c r="I25" s="14">
        <f t="shared" ref="I25:N25" si="22">$B$25*I14</f>
        <v>0</v>
      </c>
      <c r="J25" s="14">
        <f t="shared" si="22"/>
        <v>0</v>
      </c>
      <c r="K25" s="14">
        <f t="shared" si="22"/>
        <v>0</v>
      </c>
      <c r="L25" s="14">
        <f t="shared" si="22"/>
        <v>0</v>
      </c>
      <c r="M25" s="14">
        <f t="shared" si="22"/>
        <v>0</v>
      </c>
      <c r="N25" s="14">
        <f t="shared" si="22"/>
        <v>0</v>
      </c>
      <c r="O25" s="14">
        <f t="shared" si="2"/>
        <v>0</v>
      </c>
    </row>
    <row r="26" spans="1:16" ht="17" customHeight="1">
      <c r="A26" s="7" t="str">
        <f t="shared" ref="A26:A32" si="23">A15</f>
        <v>Web Design</v>
      </c>
      <c r="B26" s="18">
        <v>0.1</v>
      </c>
      <c r="C26" s="13">
        <f>$B$26*C15</f>
        <v>150</v>
      </c>
      <c r="D26" s="13">
        <f t="shared" ref="D26:H26" si="24">$B$26*D15</f>
        <v>150</v>
      </c>
      <c r="E26" s="13">
        <f t="shared" si="24"/>
        <v>300</v>
      </c>
      <c r="F26" s="13">
        <f t="shared" si="24"/>
        <v>300</v>
      </c>
      <c r="G26" s="13">
        <f t="shared" si="24"/>
        <v>450</v>
      </c>
      <c r="H26" s="13">
        <f t="shared" si="24"/>
        <v>450</v>
      </c>
      <c r="I26" s="13">
        <f t="shared" ref="I26:N26" si="25">$B$26*I15</f>
        <v>600</v>
      </c>
      <c r="J26" s="13">
        <f t="shared" si="25"/>
        <v>600</v>
      </c>
      <c r="K26" s="13">
        <f t="shared" si="25"/>
        <v>750</v>
      </c>
      <c r="L26" s="13">
        <f t="shared" si="25"/>
        <v>750</v>
      </c>
      <c r="M26" s="13">
        <f t="shared" si="25"/>
        <v>900</v>
      </c>
      <c r="N26" s="13">
        <f t="shared" si="25"/>
        <v>900</v>
      </c>
      <c r="O26" s="14">
        <f t="shared" si="2"/>
        <v>6300</v>
      </c>
    </row>
    <row r="27" spans="1:16" ht="17" customHeight="1">
      <c r="A27" s="7" t="str">
        <f t="shared" si="23"/>
        <v>Site Transfer</v>
      </c>
      <c r="B27" s="18">
        <v>0</v>
      </c>
      <c r="C27" s="13">
        <f>$B$27*C16</f>
        <v>0</v>
      </c>
      <c r="D27" s="13">
        <f t="shared" ref="D27:H27" si="26">$B$27*D16</f>
        <v>0</v>
      </c>
      <c r="E27" s="13">
        <f t="shared" si="26"/>
        <v>0</v>
      </c>
      <c r="F27" s="13">
        <f t="shared" si="26"/>
        <v>0</v>
      </c>
      <c r="G27" s="13">
        <f t="shared" si="26"/>
        <v>0</v>
      </c>
      <c r="H27" s="13">
        <f t="shared" si="26"/>
        <v>0</v>
      </c>
      <c r="I27" s="13">
        <f t="shared" ref="I27:N27" si="27">$B$27*I16</f>
        <v>0</v>
      </c>
      <c r="J27" s="13">
        <f t="shared" si="27"/>
        <v>0</v>
      </c>
      <c r="K27" s="13">
        <f t="shared" si="27"/>
        <v>0</v>
      </c>
      <c r="L27" s="13">
        <f t="shared" si="27"/>
        <v>0</v>
      </c>
      <c r="M27" s="13">
        <f t="shared" si="27"/>
        <v>0</v>
      </c>
      <c r="N27" s="13">
        <f t="shared" si="27"/>
        <v>0</v>
      </c>
      <c r="O27" s="14">
        <f t="shared" si="2"/>
        <v>0</v>
      </c>
    </row>
    <row r="28" spans="1:16" ht="17" customHeight="1">
      <c r="A28" s="7" t="str">
        <f t="shared" si="23"/>
        <v>Logo Design</v>
      </c>
      <c r="B28" s="18">
        <v>0</v>
      </c>
      <c r="C28" s="13">
        <f>$B$28*C17</f>
        <v>0</v>
      </c>
      <c r="D28" s="13">
        <f t="shared" ref="D28:N28" si="28">$B$28*D17</f>
        <v>0</v>
      </c>
      <c r="E28" s="13">
        <f t="shared" si="28"/>
        <v>0</v>
      </c>
      <c r="F28" s="13">
        <f t="shared" si="28"/>
        <v>0</v>
      </c>
      <c r="G28" s="13">
        <f t="shared" si="28"/>
        <v>0</v>
      </c>
      <c r="H28" s="13">
        <f t="shared" si="28"/>
        <v>0</v>
      </c>
      <c r="I28" s="13">
        <f t="shared" si="28"/>
        <v>0</v>
      </c>
      <c r="J28" s="13">
        <f>$B$28*J17</f>
        <v>0</v>
      </c>
      <c r="K28" s="13">
        <f t="shared" si="28"/>
        <v>0</v>
      </c>
      <c r="L28" s="13">
        <f t="shared" si="28"/>
        <v>0</v>
      </c>
      <c r="M28" s="13">
        <f t="shared" si="28"/>
        <v>0</v>
      </c>
      <c r="N28" s="13">
        <f t="shared" si="28"/>
        <v>0</v>
      </c>
      <c r="O28" s="14">
        <f t="shared" si="2"/>
        <v>0</v>
      </c>
    </row>
    <row r="29" spans="1:16" ht="17" customHeight="1">
      <c r="A29" s="7" t="str">
        <f t="shared" si="23"/>
        <v>Stationery Products</v>
      </c>
      <c r="B29" s="18">
        <v>0.3</v>
      </c>
      <c r="C29" s="13">
        <f>$B$29*C18</f>
        <v>0</v>
      </c>
      <c r="D29" s="13">
        <f t="shared" ref="D29:H29" si="29">$B$29*D18</f>
        <v>90</v>
      </c>
      <c r="E29" s="13">
        <f>$B$29*E18</f>
        <v>180</v>
      </c>
      <c r="F29" s="13">
        <f t="shared" si="29"/>
        <v>270</v>
      </c>
      <c r="G29" s="13">
        <f t="shared" si="29"/>
        <v>360</v>
      </c>
      <c r="H29" s="13">
        <f t="shared" si="29"/>
        <v>450</v>
      </c>
      <c r="I29" s="13">
        <f t="shared" ref="I29:N29" si="30">$B$29*I18</f>
        <v>540</v>
      </c>
      <c r="J29" s="13">
        <f t="shared" si="30"/>
        <v>540</v>
      </c>
      <c r="K29" s="13">
        <f t="shared" si="30"/>
        <v>540</v>
      </c>
      <c r="L29" s="13">
        <f t="shared" si="30"/>
        <v>540</v>
      </c>
      <c r="M29" s="13">
        <f t="shared" si="30"/>
        <v>540</v>
      </c>
      <c r="N29" s="13">
        <f t="shared" si="30"/>
        <v>540</v>
      </c>
      <c r="O29" s="14">
        <f t="shared" si="2"/>
        <v>4590</v>
      </c>
    </row>
    <row r="30" spans="1:16" ht="17" customHeight="1">
      <c r="A30" s="7" t="str">
        <f t="shared" si="23"/>
        <v>General Graphic Design</v>
      </c>
      <c r="B30" s="11">
        <v>0</v>
      </c>
      <c r="C30" s="13">
        <f>$B$30*C19</f>
        <v>0</v>
      </c>
      <c r="D30" s="13">
        <f t="shared" ref="D30:H30" si="31">$B$30*D19</f>
        <v>0</v>
      </c>
      <c r="E30" s="13">
        <f t="shared" si="31"/>
        <v>0</v>
      </c>
      <c r="F30" s="13">
        <f t="shared" si="31"/>
        <v>0</v>
      </c>
      <c r="G30" s="13">
        <f t="shared" si="31"/>
        <v>0</v>
      </c>
      <c r="H30" s="13">
        <f t="shared" si="31"/>
        <v>0</v>
      </c>
      <c r="I30" s="13">
        <f t="shared" ref="I30:N30" si="32">$B$30*I19</f>
        <v>0</v>
      </c>
      <c r="J30" s="13">
        <f t="shared" si="32"/>
        <v>0</v>
      </c>
      <c r="K30" s="13">
        <f t="shared" si="32"/>
        <v>0</v>
      </c>
      <c r="L30" s="13">
        <f t="shared" si="32"/>
        <v>0</v>
      </c>
      <c r="M30" s="13">
        <f t="shared" si="32"/>
        <v>0</v>
      </c>
      <c r="N30" s="13">
        <f t="shared" si="32"/>
        <v>0</v>
      </c>
      <c r="O30" s="14">
        <f t="shared" si="2"/>
        <v>0</v>
      </c>
    </row>
    <row r="31" spans="1:16" ht="17" customHeight="1">
      <c r="A31" s="7" t="str">
        <f t="shared" si="23"/>
        <v>R7</v>
      </c>
      <c r="B31" s="11">
        <v>0</v>
      </c>
      <c r="C31" s="13">
        <f>$B$21*C20</f>
        <v>0</v>
      </c>
      <c r="D31" s="13">
        <f t="shared" ref="D31:H31" si="33">$B$21*D20</f>
        <v>0</v>
      </c>
      <c r="E31" s="13">
        <f t="shared" si="33"/>
        <v>0</v>
      </c>
      <c r="F31" s="13">
        <f t="shared" si="33"/>
        <v>0</v>
      </c>
      <c r="G31" s="13">
        <f t="shared" si="33"/>
        <v>0</v>
      </c>
      <c r="H31" s="13">
        <f t="shared" si="33"/>
        <v>0</v>
      </c>
      <c r="I31" s="13">
        <f t="shared" ref="I31:N31" si="34">$B$21*I20</f>
        <v>0</v>
      </c>
      <c r="J31" s="13">
        <f t="shared" si="34"/>
        <v>0</v>
      </c>
      <c r="K31" s="13">
        <f t="shared" si="34"/>
        <v>0</v>
      </c>
      <c r="L31" s="13">
        <f t="shared" si="34"/>
        <v>0</v>
      </c>
      <c r="M31" s="13">
        <f t="shared" si="34"/>
        <v>0</v>
      </c>
      <c r="N31" s="13">
        <f t="shared" si="34"/>
        <v>0</v>
      </c>
      <c r="O31" s="14">
        <f t="shared" si="2"/>
        <v>0</v>
      </c>
    </row>
    <row r="32" spans="1:16" ht="17" customHeight="1">
      <c r="A32" s="7" t="str">
        <f t="shared" si="23"/>
        <v>R8</v>
      </c>
      <c r="B32" s="11">
        <v>0</v>
      </c>
      <c r="C32" s="13">
        <f>$B$32*C21</f>
        <v>0</v>
      </c>
      <c r="D32" s="13">
        <f t="shared" ref="D32:H32" si="35">$B$32*D21</f>
        <v>0</v>
      </c>
      <c r="E32" s="13">
        <f t="shared" si="35"/>
        <v>0</v>
      </c>
      <c r="F32" s="13">
        <f t="shared" si="35"/>
        <v>0</v>
      </c>
      <c r="G32" s="13">
        <f t="shared" si="35"/>
        <v>0</v>
      </c>
      <c r="H32" s="13">
        <f t="shared" si="35"/>
        <v>0</v>
      </c>
      <c r="I32" s="13">
        <f t="shared" ref="I32:N32" si="36">$B$32*I21</f>
        <v>0</v>
      </c>
      <c r="J32" s="13">
        <f t="shared" si="36"/>
        <v>0</v>
      </c>
      <c r="K32" s="13">
        <f t="shared" si="36"/>
        <v>0</v>
      </c>
      <c r="L32" s="13">
        <f t="shared" si="36"/>
        <v>0</v>
      </c>
      <c r="M32" s="13">
        <f t="shared" si="36"/>
        <v>0</v>
      </c>
      <c r="N32" s="13">
        <f t="shared" si="36"/>
        <v>0</v>
      </c>
      <c r="O32" s="14">
        <f t="shared" si="2"/>
        <v>0</v>
      </c>
    </row>
    <row r="33" spans="1:15" ht="17" customHeight="1">
      <c r="A33" s="10" t="s">
        <v>38</v>
      </c>
      <c r="B33" s="12"/>
      <c r="C33" s="12">
        <f t="shared" ref="C33:N33" si="37">SUM(C25:C32)</f>
        <v>150</v>
      </c>
      <c r="D33" s="12">
        <f t="shared" si="37"/>
        <v>240</v>
      </c>
      <c r="E33" s="12">
        <f t="shared" si="37"/>
        <v>480</v>
      </c>
      <c r="F33" s="12">
        <f t="shared" si="37"/>
        <v>570</v>
      </c>
      <c r="G33" s="12">
        <f t="shared" si="37"/>
        <v>810</v>
      </c>
      <c r="H33" s="12">
        <f t="shared" si="37"/>
        <v>900</v>
      </c>
      <c r="I33" s="12">
        <f t="shared" si="37"/>
        <v>1140</v>
      </c>
      <c r="J33" s="12">
        <f t="shared" si="37"/>
        <v>1140</v>
      </c>
      <c r="K33" s="12">
        <f t="shared" si="37"/>
        <v>1290</v>
      </c>
      <c r="L33" s="12">
        <f t="shared" si="37"/>
        <v>1290</v>
      </c>
      <c r="M33" s="12">
        <f t="shared" si="37"/>
        <v>1440</v>
      </c>
      <c r="N33" s="12">
        <f t="shared" si="37"/>
        <v>1440</v>
      </c>
      <c r="O33" s="12">
        <f>SUM(C33:N33)</f>
        <v>10890</v>
      </c>
    </row>
    <row r="34" spans="1:15" s="17" customFormat="1" ht="23">
      <c r="A34" s="15" t="s">
        <v>3</v>
      </c>
      <c r="B34" s="15"/>
      <c r="C34" s="16">
        <f>C22-C33</f>
        <v>2650</v>
      </c>
      <c r="D34" s="16">
        <f t="shared" ref="D34:N34" si="38">D22-D33</f>
        <v>3760</v>
      </c>
      <c r="E34" s="16">
        <f t="shared" si="38"/>
        <v>5920</v>
      </c>
      <c r="F34" s="16">
        <f t="shared" si="38"/>
        <v>6430</v>
      </c>
      <c r="G34" s="16">
        <f t="shared" si="38"/>
        <v>9190</v>
      </c>
      <c r="H34" s="16">
        <f t="shared" si="38"/>
        <v>9700</v>
      </c>
      <c r="I34" s="16">
        <f t="shared" si="38"/>
        <v>11860</v>
      </c>
      <c r="J34" s="16">
        <f t="shared" si="38"/>
        <v>12760</v>
      </c>
      <c r="K34" s="16">
        <f t="shared" si="38"/>
        <v>14710</v>
      </c>
      <c r="L34" s="16">
        <f t="shared" si="38"/>
        <v>15010</v>
      </c>
      <c r="M34" s="16">
        <f t="shared" si="38"/>
        <v>17560</v>
      </c>
      <c r="N34" s="16">
        <f t="shared" si="38"/>
        <v>17860</v>
      </c>
      <c r="O34" s="16">
        <f>SUM(C34:N34)</f>
        <v>127410</v>
      </c>
    </row>
    <row r="35" spans="1:15" ht="25">
      <c r="A35" s="1"/>
      <c r="B35" s="1"/>
    </row>
    <row r="36" spans="1:15" ht="25">
      <c r="A36" s="5" t="s">
        <v>4</v>
      </c>
      <c r="B36" s="5"/>
    </row>
    <row r="37" spans="1:15">
      <c r="A37" s="7" t="s">
        <v>5</v>
      </c>
      <c r="B37" s="7"/>
      <c r="C37" s="14">
        <v>2500</v>
      </c>
      <c r="D37" s="14">
        <v>2500</v>
      </c>
      <c r="E37" s="14">
        <v>2500</v>
      </c>
      <c r="F37" s="14">
        <v>2500</v>
      </c>
      <c r="G37" s="14">
        <v>2500</v>
      </c>
      <c r="H37" s="14">
        <v>2500</v>
      </c>
      <c r="I37" s="14">
        <v>2500</v>
      </c>
      <c r="J37" s="14">
        <v>2500</v>
      </c>
      <c r="K37" s="14">
        <v>2500</v>
      </c>
      <c r="L37" s="14">
        <v>2500</v>
      </c>
      <c r="M37" s="14">
        <v>2500</v>
      </c>
      <c r="N37" s="14">
        <v>2500</v>
      </c>
      <c r="O37" s="14">
        <f t="shared" si="2"/>
        <v>30000</v>
      </c>
    </row>
    <row r="38" spans="1:15">
      <c r="A38" s="7" t="s">
        <v>6</v>
      </c>
      <c r="B38" s="18">
        <v>0.10349999999999999</v>
      </c>
      <c r="C38" s="14">
        <f>$B$38*C37</f>
        <v>258.75</v>
      </c>
      <c r="D38" s="14">
        <f t="shared" ref="D38:N38" si="39">$B$38*D37</f>
        <v>258.75</v>
      </c>
      <c r="E38" s="14">
        <f t="shared" si="39"/>
        <v>258.75</v>
      </c>
      <c r="F38" s="14">
        <f t="shared" si="39"/>
        <v>258.75</v>
      </c>
      <c r="G38" s="14">
        <f t="shared" si="39"/>
        <v>258.75</v>
      </c>
      <c r="H38" s="14">
        <f t="shared" si="39"/>
        <v>258.75</v>
      </c>
      <c r="I38" s="14">
        <f t="shared" si="39"/>
        <v>258.75</v>
      </c>
      <c r="J38" s="14">
        <f t="shared" si="39"/>
        <v>258.75</v>
      </c>
      <c r="K38" s="14">
        <f t="shared" si="39"/>
        <v>258.75</v>
      </c>
      <c r="L38" s="14">
        <f t="shared" si="39"/>
        <v>258.75</v>
      </c>
      <c r="M38" s="14">
        <f t="shared" si="39"/>
        <v>258.75</v>
      </c>
      <c r="N38" s="14">
        <f t="shared" si="39"/>
        <v>258.75</v>
      </c>
      <c r="O38" s="14">
        <f t="shared" si="2"/>
        <v>3105</v>
      </c>
    </row>
    <row r="39" spans="1:15">
      <c r="A39" s="7" t="s">
        <v>7</v>
      </c>
      <c r="B39" s="18">
        <v>0.1</v>
      </c>
      <c r="C39" s="14">
        <f>$B$39*C22</f>
        <v>280</v>
      </c>
      <c r="D39" s="14">
        <f t="shared" ref="D39:N39" si="40">$B$39*D22</f>
        <v>400</v>
      </c>
      <c r="E39" s="14">
        <f t="shared" si="40"/>
        <v>640</v>
      </c>
      <c r="F39" s="14">
        <f t="shared" si="40"/>
        <v>700</v>
      </c>
      <c r="G39" s="14">
        <f t="shared" si="40"/>
        <v>1000</v>
      </c>
      <c r="H39" s="14">
        <f t="shared" si="40"/>
        <v>1060</v>
      </c>
      <c r="I39" s="14">
        <f t="shared" si="40"/>
        <v>1300</v>
      </c>
      <c r="J39" s="14">
        <f t="shared" si="40"/>
        <v>1390</v>
      </c>
      <c r="K39" s="14">
        <f t="shared" si="40"/>
        <v>1600</v>
      </c>
      <c r="L39" s="14">
        <f t="shared" si="40"/>
        <v>1630</v>
      </c>
      <c r="M39" s="14">
        <f t="shared" si="40"/>
        <v>1900</v>
      </c>
      <c r="N39" s="14">
        <f t="shared" si="40"/>
        <v>1930</v>
      </c>
      <c r="O39" s="14">
        <f t="shared" si="2"/>
        <v>13830</v>
      </c>
    </row>
    <row r="40" spans="1:15">
      <c r="A40" s="7" t="s">
        <v>8</v>
      </c>
      <c r="B40" s="18">
        <v>0.09</v>
      </c>
      <c r="C40" s="14">
        <f>$B$40*C39</f>
        <v>25.2</v>
      </c>
      <c r="D40" s="14">
        <f t="shared" ref="D40:N40" si="41">$B$40*D39</f>
        <v>36</v>
      </c>
      <c r="E40" s="14">
        <f t="shared" si="41"/>
        <v>57.599999999999994</v>
      </c>
      <c r="F40" s="14">
        <f t="shared" si="41"/>
        <v>63</v>
      </c>
      <c r="G40" s="14">
        <f t="shared" si="41"/>
        <v>90</v>
      </c>
      <c r="H40" s="14">
        <f t="shared" si="41"/>
        <v>95.399999999999991</v>
      </c>
      <c r="I40" s="14">
        <f t="shared" si="41"/>
        <v>117</v>
      </c>
      <c r="J40" s="14">
        <f t="shared" si="41"/>
        <v>125.1</v>
      </c>
      <c r="K40" s="14">
        <f t="shared" si="41"/>
        <v>144</v>
      </c>
      <c r="L40" s="14">
        <f t="shared" si="41"/>
        <v>146.69999999999999</v>
      </c>
      <c r="M40" s="14">
        <f t="shared" si="41"/>
        <v>171</v>
      </c>
      <c r="N40" s="14">
        <f t="shared" si="41"/>
        <v>173.7</v>
      </c>
      <c r="O40" s="14">
        <f t="shared" si="2"/>
        <v>1244.7</v>
      </c>
    </row>
    <row r="41" spans="1:15">
      <c r="A41" s="7" t="s">
        <v>9</v>
      </c>
      <c r="B41" s="18">
        <v>0.03</v>
      </c>
      <c r="C41" s="14">
        <f>$B$41*(C37+C39)</f>
        <v>83.399999999999991</v>
      </c>
      <c r="D41" s="14">
        <f t="shared" ref="D41:N41" si="42">$B$41*(D37+D39)</f>
        <v>87</v>
      </c>
      <c r="E41" s="14">
        <f t="shared" si="42"/>
        <v>94.2</v>
      </c>
      <c r="F41" s="14">
        <f t="shared" si="42"/>
        <v>96</v>
      </c>
      <c r="G41" s="14">
        <f t="shared" si="42"/>
        <v>105</v>
      </c>
      <c r="H41" s="14">
        <f t="shared" si="42"/>
        <v>106.8</v>
      </c>
      <c r="I41" s="14">
        <f t="shared" si="42"/>
        <v>114</v>
      </c>
      <c r="J41" s="14">
        <f t="shared" si="42"/>
        <v>116.69999999999999</v>
      </c>
      <c r="K41" s="14">
        <f t="shared" si="42"/>
        <v>123</v>
      </c>
      <c r="L41" s="14">
        <f t="shared" si="42"/>
        <v>123.89999999999999</v>
      </c>
      <c r="M41" s="14">
        <f t="shared" si="42"/>
        <v>132</v>
      </c>
      <c r="N41" s="14">
        <f t="shared" si="42"/>
        <v>132.9</v>
      </c>
      <c r="O41" s="14">
        <f t="shared" si="2"/>
        <v>1314.9</v>
      </c>
    </row>
    <row r="42" spans="1:15">
      <c r="A42" s="7" t="s">
        <v>15</v>
      </c>
      <c r="B42" s="18">
        <v>0.05</v>
      </c>
      <c r="C42" s="14">
        <f>$B$42*SUM(C15:C18)</f>
        <v>90</v>
      </c>
      <c r="D42" s="14">
        <f t="shared" ref="D42:N42" si="43">$B$42*SUM(D15:D18)</f>
        <v>135</v>
      </c>
      <c r="E42" s="14">
        <f t="shared" si="43"/>
        <v>240</v>
      </c>
      <c r="F42" s="14">
        <f t="shared" si="43"/>
        <v>255</v>
      </c>
      <c r="G42" s="14">
        <f t="shared" si="43"/>
        <v>390</v>
      </c>
      <c r="H42" s="14">
        <f t="shared" si="43"/>
        <v>405</v>
      </c>
      <c r="I42" s="14">
        <f t="shared" si="43"/>
        <v>510</v>
      </c>
      <c r="J42" s="14">
        <f t="shared" si="43"/>
        <v>540</v>
      </c>
      <c r="K42" s="14">
        <f t="shared" si="43"/>
        <v>630</v>
      </c>
      <c r="L42" s="14">
        <f t="shared" si="43"/>
        <v>630</v>
      </c>
      <c r="M42" s="14">
        <f t="shared" si="43"/>
        <v>750</v>
      </c>
      <c r="N42" s="14">
        <f t="shared" si="43"/>
        <v>750</v>
      </c>
      <c r="O42" s="14">
        <f>SUM(C42:N42)</f>
        <v>5325</v>
      </c>
    </row>
    <row r="43" spans="1:15">
      <c r="A43" s="7" t="s">
        <v>19</v>
      </c>
      <c r="B43" s="18"/>
      <c r="C43" s="14">
        <v>1000</v>
      </c>
      <c r="D43" s="14">
        <v>1000</v>
      </c>
      <c r="E43" s="14">
        <v>1000</v>
      </c>
      <c r="F43" s="14">
        <v>1000</v>
      </c>
      <c r="G43" s="14">
        <v>1000</v>
      </c>
      <c r="H43" s="14">
        <v>1000</v>
      </c>
      <c r="I43" s="14">
        <v>1000</v>
      </c>
      <c r="J43" s="14">
        <v>1000</v>
      </c>
      <c r="K43" s="14">
        <v>1000</v>
      </c>
      <c r="L43" s="14">
        <v>1000</v>
      </c>
      <c r="M43" s="14">
        <v>1000</v>
      </c>
      <c r="N43" s="14">
        <v>1000</v>
      </c>
      <c r="O43" s="14">
        <f t="shared" si="2"/>
        <v>12000</v>
      </c>
    </row>
    <row r="44" spans="1:15">
      <c r="A44" s="7" t="s">
        <v>12</v>
      </c>
      <c r="B44" s="18">
        <v>5.0000000000000001E-3</v>
      </c>
      <c r="C44" s="14">
        <f>$B$44*C22</f>
        <v>14</v>
      </c>
      <c r="D44" s="14">
        <f t="shared" ref="D44:N44" si="44">$B$44*D22</f>
        <v>20</v>
      </c>
      <c r="E44" s="14">
        <f t="shared" si="44"/>
        <v>32</v>
      </c>
      <c r="F44" s="14">
        <f t="shared" si="44"/>
        <v>35</v>
      </c>
      <c r="G44" s="14">
        <f t="shared" si="44"/>
        <v>50</v>
      </c>
      <c r="H44" s="14">
        <f t="shared" si="44"/>
        <v>53</v>
      </c>
      <c r="I44" s="14">
        <f t="shared" si="44"/>
        <v>65</v>
      </c>
      <c r="J44" s="14">
        <f t="shared" si="44"/>
        <v>69.5</v>
      </c>
      <c r="K44" s="14">
        <f t="shared" si="44"/>
        <v>80</v>
      </c>
      <c r="L44" s="14">
        <f t="shared" si="44"/>
        <v>81.5</v>
      </c>
      <c r="M44" s="14">
        <f t="shared" si="44"/>
        <v>95</v>
      </c>
      <c r="N44" s="14">
        <f t="shared" si="44"/>
        <v>96.5</v>
      </c>
      <c r="O44" s="14">
        <f t="shared" si="2"/>
        <v>691.5</v>
      </c>
    </row>
    <row r="45" spans="1:15">
      <c r="A45" s="7" t="s">
        <v>10</v>
      </c>
      <c r="B45" s="7"/>
      <c r="C45" s="14">
        <f>10000*0.07</f>
        <v>700.00000000000011</v>
      </c>
      <c r="D45" s="14">
        <f t="shared" ref="D45:N45" si="45">10000*0.07</f>
        <v>700.00000000000011</v>
      </c>
      <c r="E45" s="14">
        <f t="shared" si="45"/>
        <v>700.00000000000011</v>
      </c>
      <c r="F45" s="14">
        <f t="shared" si="45"/>
        <v>700.00000000000011</v>
      </c>
      <c r="G45" s="14">
        <f t="shared" si="45"/>
        <v>700.00000000000011</v>
      </c>
      <c r="H45" s="14">
        <f t="shared" si="45"/>
        <v>700.00000000000011</v>
      </c>
      <c r="I45" s="14">
        <f t="shared" si="45"/>
        <v>700.00000000000011</v>
      </c>
      <c r="J45" s="14">
        <f t="shared" si="45"/>
        <v>700.00000000000011</v>
      </c>
      <c r="K45" s="14">
        <f t="shared" si="45"/>
        <v>700.00000000000011</v>
      </c>
      <c r="L45" s="14">
        <f t="shared" si="45"/>
        <v>700.00000000000011</v>
      </c>
      <c r="M45" s="14">
        <f t="shared" si="45"/>
        <v>700.00000000000011</v>
      </c>
      <c r="N45" s="14">
        <f t="shared" si="45"/>
        <v>700.00000000000011</v>
      </c>
      <c r="O45" s="14">
        <f t="shared" si="2"/>
        <v>8400.0000000000018</v>
      </c>
    </row>
    <row r="46" spans="1:15">
      <c r="A46" s="7" t="s">
        <v>14</v>
      </c>
      <c r="B46" s="7"/>
      <c r="C46" s="14">
        <f>C34*0.1</f>
        <v>265</v>
      </c>
      <c r="D46" s="14">
        <f t="shared" ref="D46:N46" si="46">D34*0.1</f>
        <v>376</v>
      </c>
      <c r="E46" s="14">
        <f t="shared" si="46"/>
        <v>592</v>
      </c>
      <c r="F46" s="14">
        <f t="shared" si="46"/>
        <v>643</v>
      </c>
      <c r="G46" s="14">
        <f t="shared" si="46"/>
        <v>919</v>
      </c>
      <c r="H46" s="14">
        <f t="shared" si="46"/>
        <v>970</v>
      </c>
      <c r="I46" s="14">
        <f t="shared" si="46"/>
        <v>1186</v>
      </c>
      <c r="J46" s="14">
        <f t="shared" si="46"/>
        <v>1276</v>
      </c>
      <c r="K46" s="14">
        <f t="shared" si="46"/>
        <v>1471</v>
      </c>
      <c r="L46" s="14">
        <f t="shared" si="46"/>
        <v>1501</v>
      </c>
      <c r="M46" s="14">
        <f t="shared" si="46"/>
        <v>1756</v>
      </c>
      <c r="N46" s="14">
        <f t="shared" si="46"/>
        <v>1786</v>
      </c>
      <c r="O46" s="14">
        <f t="shared" si="2"/>
        <v>12741</v>
      </c>
    </row>
    <row r="47" spans="1:15">
      <c r="A47" s="7" t="s">
        <v>16</v>
      </c>
      <c r="B47" s="7"/>
      <c r="C47" s="14">
        <v>500</v>
      </c>
      <c r="D47" s="14">
        <v>500</v>
      </c>
      <c r="E47" s="14">
        <v>500</v>
      </c>
      <c r="F47" s="14">
        <v>500</v>
      </c>
      <c r="G47" s="14">
        <v>500</v>
      </c>
      <c r="H47" s="14">
        <v>500</v>
      </c>
      <c r="I47" s="14">
        <v>500</v>
      </c>
      <c r="J47" s="14">
        <v>500</v>
      </c>
      <c r="K47" s="14">
        <v>500</v>
      </c>
      <c r="L47" s="14">
        <v>500</v>
      </c>
      <c r="M47" s="14">
        <v>500</v>
      </c>
      <c r="N47" s="14">
        <v>500</v>
      </c>
      <c r="O47" s="14">
        <f t="shared" si="2"/>
        <v>6000</v>
      </c>
    </row>
    <row r="48" spans="1:15">
      <c r="A48" s="7" t="s">
        <v>18</v>
      </c>
      <c r="B48" s="7"/>
      <c r="C48" s="14">
        <v>500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f t="shared" si="2"/>
        <v>500</v>
      </c>
    </row>
    <row r="49" spans="1:15">
      <c r="A49" s="7" t="s">
        <v>20</v>
      </c>
      <c r="B49" s="7"/>
      <c r="C49" s="14">
        <v>1200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f t="shared" si="2"/>
        <v>1200</v>
      </c>
    </row>
    <row r="50" spans="1:15">
      <c r="A50" s="7" t="s">
        <v>22</v>
      </c>
      <c r="B50" s="7"/>
      <c r="C50" s="14">
        <v>0</v>
      </c>
      <c r="D50" s="14">
        <v>0</v>
      </c>
      <c r="E50" s="14">
        <v>500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f t="shared" si="2"/>
        <v>500</v>
      </c>
    </row>
    <row r="51" spans="1:15">
      <c r="A51" s="7" t="s">
        <v>23</v>
      </c>
      <c r="B51" s="7"/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50</v>
      </c>
      <c r="N51" s="14">
        <v>0</v>
      </c>
      <c r="O51" s="14">
        <f t="shared" si="2"/>
        <v>50</v>
      </c>
    </row>
    <row r="52" spans="1:15">
      <c r="A52" s="7" t="s">
        <v>25</v>
      </c>
      <c r="B52" s="7"/>
      <c r="C52" s="14">
        <v>100</v>
      </c>
      <c r="D52" s="14">
        <v>100</v>
      </c>
      <c r="E52" s="14">
        <v>100</v>
      </c>
      <c r="F52" s="14">
        <v>100</v>
      </c>
      <c r="G52" s="14">
        <v>100</v>
      </c>
      <c r="H52" s="14">
        <v>100</v>
      </c>
      <c r="I52" s="14">
        <v>100</v>
      </c>
      <c r="J52" s="14">
        <v>100</v>
      </c>
      <c r="K52" s="14">
        <v>100</v>
      </c>
      <c r="L52" s="14">
        <v>100</v>
      </c>
      <c r="M52" s="14">
        <v>100</v>
      </c>
      <c r="N52" s="14">
        <v>100</v>
      </c>
      <c r="O52" s="14">
        <f t="shared" si="2"/>
        <v>1200</v>
      </c>
    </row>
    <row r="53" spans="1:15">
      <c r="A53" s="7" t="s">
        <v>26</v>
      </c>
      <c r="B53" s="7"/>
      <c r="C53" s="14">
        <v>20</v>
      </c>
      <c r="D53" s="14">
        <v>20</v>
      </c>
      <c r="E53" s="14">
        <v>20</v>
      </c>
      <c r="F53" s="14">
        <v>20</v>
      </c>
      <c r="G53" s="14">
        <v>20</v>
      </c>
      <c r="H53" s="14">
        <v>20</v>
      </c>
      <c r="I53" s="14">
        <v>20</v>
      </c>
      <c r="J53" s="14">
        <v>20</v>
      </c>
      <c r="K53" s="14">
        <v>20</v>
      </c>
      <c r="L53" s="14">
        <v>20</v>
      </c>
      <c r="M53" s="14">
        <v>20</v>
      </c>
      <c r="N53" s="14">
        <v>20</v>
      </c>
      <c r="O53" s="14">
        <f t="shared" si="2"/>
        <v>240</v>
      </c>
    </row>
    <row r="54" spans="1:15">
      <c r="A54" s="7" t="s">
        <v>27</v>
      </c>
      <c r="B54" s="7"/>
      <c r="C54" s="14">
        <v>1100</v>
      </c>
      <c r="D54" s="14">
        <v>1100</v>
      </c>
      <c r="E54" s="14">
        <v>1100</v>
      </c>
      <c r="F54" s="14">
        <v>1100</v>
      </c>
      <c r="G54" s="14">
        <v>1100</v>
      </c>
      <c r="H54" s="14">
        <v>1100</v>
      </c>
      <c r="I54" s="14">
        <v>1100</v>
      </c>
      <c r="J54" s="14">
        <v>1100</v>
      </c>
      <c r="K54" s="14">
        <v>1100</v>
      </c>
      <c r="L54" s="14">
        <v>1100</v>
      </c>
      <c r="M54" s="14">
        <v>1100</v>
      </c>
      <c r="N54" s="14">
        <v>1100</v>
      </c>
      <c r="O54" s="14">
        <f t="shared" si="2"/>
        <v>13200</v>
      </c>
    </row>
    <row r="55" spans="1:15">
      <c r="A55" s="7" t="s">
        <v>28</v>
      </c>
      <c r="B55" s="7"/>
      <c r="C55" s="14">
        <v>200</v>
      </c>
      <c r="D55" s="14">
        <v>200</v>
      </c>
      <c r="E55" s="14">
        <v>200</v>
      </c>
      <c r="F55" s="14">
        <v>200</v>
      </c>
      <c r="G55" s="14">
        <v>200</v>
      </c>
      <c r="H55" s="14">
        <v>200</v>
      </c>
      <c r="I55" s="14">
        <v>200</v>
      </c>
      <c r="J55" s="14">
        <v>200</v>
      </c>
      <c r="K55" s="14">
        <v>200</v>
      </c>
      <c r="L55" s="14">
        <v>200</v>
      </c>
      <c r="M55" s="14">
        <v>200</v>
      </c>
      <c r="N55" s="14">
        <v>200</v>
      </c>
      <c r="O55" s="14">
        <f t="shared" si="2"/>
        <v>2400</v>
      </c>
    </row>
    <row r="56" spans="1:15">
      <c r="A56" s="7" t="s">
        <v>29</v>
      </c>
      <c r="B56" s="7"/>
      <c r="C56" s="14">
        <v>20</v>
      </c>
      <c r="D56" s="14">
        <v>20</v>
      </c>
      <c r="E56" s="14">
        <v>20</v>
      </c>
      <c r="F56" s="14">
        <v>20</v>
      </c>
      <c r="G56" s="14">
        <v>20</v>
      </c>
      <c r="H56" s="14">
        <v>20</v>
      </c>
      <c r="I56" s="14">
        <v>20</v>
      </c>
      <c r="J56" s="14">
        <v>20</v>
      </c>
      <c r="K56" s="14">
        <v>20</v>
      </c>
      <c r="L56" s="14">
        <v>20</v>
      </c>
      <c r="M56" s="14">
        <v>20</v>
      </c>
      <c r="N56" s="14">
        <v>20</v>
      </c>
      <c r="O56" s="14">
        <f t="shared" si="2"/>
        <v>240</v>
      </c>
    </row>
    <row r="57" spans="1:15">
      <c r="A57" s="7" t="s">
        <v>30</v>
      </c>
      <c r="B57" s="7"/>
      <c r="C57" s="14">
        <v>120</v>
      </c>
      <c r="D57" s="14">
        <v>120</v>
      </c>
      <c r="E57" s="14">
        <v>120</v>
      </c>
      <c r="F57" s="14">
        <v>120</v>
      </c>
      <c r="G57" s="14">
        <v>120</v>
      </c>
      <c r="H57" s="14">
        <v>120</v>
      </c>
      <c r="I57" s="14">
        <v>120</v>
      </c>
      <c r="J57" s="14">
        <v>120</v>
      </c>
      <c r="K57" s="14">
        <v>120</v>
      </c>
      <c r="L57" s="14">
        <v>120</v>
      </c>
      <c r="M57" s="14">
        <v>120</v>
      </c>
      <c r="N57" s="14">
        <v>120</v>
      </c>
      <c r="O57" s="14">
        <f t="shared" si="2"/>
        <v>1440</v>
      </c>
    </row>
    <row r="58" spans="1:15">
      <c r="A58" s="7" t="s">
        <v>31</v>
      </c>
      <c r="B58" s="7"/>
      <c r="C58" s="14">
        <v>0</v>
      </c>
      <c r="D58" s="14">
        <v>0</v>
      </c>
      <c r="E58" s="14">
        <v>1200</v>
      </c>
      <c r="F58" s="14">
        <v>0</v>
      </c>
      <c r="G58" s="14">
        <v>0</v>
      </c>
      <c r="H58" s="14">
        <v>1000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f t="shared" si="2"/>
        <v>2200</v>
      </c>
    </row>
    <row r="59" spans="1:15">
      <c r="A59" s="7" t="s">
        <v>32</v>
      </c>
      <c r="B59" s="7"/>
      <c r="C59" s="14">
        <v>150</v>
      </c>
      <c r="D59" s="14">
        <v>150</v>
      </c>
      <c r="E59" s="14">
        <v>150</v>
      </c>
      <c r="F59" s="14">
        <v>150</v>
      </c>
      <c r="G59" s="14">
        <v>150</v>
      </c>
      <c r="H59" s="14">
        <v>150</v>
      </c>
      <c r="I59" s="14">
        <v>150</v>
      </c>
      <c r="J59" s="14">
        <v>150</v>
      </c>
      <c r="K59" s="14">
        <v>150</v>
      </c>
      <c r="L59" s="14">
        <v>150</v>
      </c>
      <c r="M59" s="14">
        <v>150</v>
      </c>
      <c r="N59" s="14">
        <v>150</v>
      </c>
      <c r="O59" s="14">
        <f t="shared" si="2"/>
        <v>1800</v>
      </c>
    </row>
    <row r="60" spans="1:15">
      <c r="A60" s="7" t="s">
        <v>33</v>
      </c>
      <c r="B60" s="7"/>
      <c r="C60" s="14">
        <v>300</v>
      </c>
      <c r="D60" s="14">
        <v>300</v>
      </c>
      <c r="E60" s="14">
        <v>300</v>
      </c>
      <c r="F60" s="14">
        <v>300</v>
      </c>
      <c r="G60" s="14">
        <v>300</v>
      </c>
      <c r="H60" s="14">
        <v>300</v>
      </c>
      <c r="I60" s="14">
        <v>300</v>
      </c>
      <c r="J60" s="14">
        <v>300</v>
      </c>
      <c r="K60" s="14">
        <v>300</v>
      </c>
      <c r="L60" s="14">
        <v>300</v>
      </c>
      <c r="M60" s="14">
        <v>300</v>
      </c>
      <c r="N60" s="14">
        <v>300</v>
      </c>
      <c r="O60" s="14">
        <f t="shared" si="2"/>
        <v>3600</v>
      </c>
    </row>
    <row r="61" spans="1:15">
      <c r="A61" s="7" t="s">
        <v>24</v>
      </c>
      <c r="B61" s="7"/>
      <c r="C61" s="14">
        <v>50</v>
      </c>
      <c r="D61" s="14">
        <v>50</v>
      </c>
      <c r="E61" s="14">
        <v>50</v>
      </c>
      <c r="F61" s="14">
        <v>50</v>
      </c>
      <c r="G61" s="14">
        <v>50</v>
      </c>
      <c r="H61" s="14">
        <v>50</v>
      </c>
      <c r="I61" s="14">
        <v>50</v>
      </c>
      <c r="J61" s="14">
        <v>50</v>
      </c>
      <c r="K61" s="14">
        <v>50</v>
      </c>
      <c r="L61" s="14">
        <v>50</v>
      </c>
      <c r="M61" s="14">
        <v>50</v>
      </c>
      <c r="N61" s="14">
        <v>50</v>
      </c>
      <c r="O61" s="14">
        <f t="shared" si="2"/>
        <v>600</v>
      </c>
    </row>
    <row r="62" spans="1:15">
      <c r="A62" s="7" t="s">
        <v>11</v>
      </c>
      <c r="B62" s="7"/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f t="shared" si="2"/>
        <v>0</v>
      </c>
    </row>
    <row r="63" spans="1:15">
      <c r="A63" s="7" t="s">
        <v>17</v>
      </c>
      <c r="B63" s="7"/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f t="shared" si="2"/>
        <v>0</v>
      </c>
    </row>
    <row r="64" spans="1:15">
      <c r="A64" s="7" t="s">
        <v>13</v>
      </c>
      <c r="B64" s="7"/>
      <c r="C64" s="14">
        <v>25</v>
      </c>
      <c r="D64" s="14">
        <v>25</v>
      </c>
      <c r="E64" s="14">
        <v>25</v>
      </c>
      <c r="F64" s="14">
        <v>25</v>
      </c>
      <c r="G64" s="14">
        <v>25</v>
      </c>
      <c r="H64" s="14">
        <v>25</v>
      </c>
      <c r="I64" s="14">
        <v>25</v>
      </c>
      <c r="J64" s="14">
        <v>25</v>
      </c>
      <c r="K64" s="14">
        <v>25</v>
      </c>
      <c r="L64" s="14">
        <v>25</v>
      </c>
      <c r="M64" s="14">
        <v>25</v>
      </c>
      <c r="N64" s="14">
        <v>25</v>
      </c>
      <c r="O64" s="14">
        <f t="shared" si="2"/>
        <v>300</v>
      </c>
    </row>
    <row r="65" spans="1:15">
      <c r="A65" s="7" t="s">
        <v>21</v>
      </c>
      <c r="B65" s="7"/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f t="shared" si="2"/>
        <v>0</v>
      </c>
    </row>
    <row r="66" spans="1:15" ht="17" customHeight="1">
      <c r="A66" s="10" t="s">
        <v>34</v>
      </c>
      <c r="B66" s="12"/>
      <c r="C66" s="12">
        <f>SUM(C37:C65)</f>
        <v>9501.35</v>
      </c>
      <c r="D66" s="12">
        <f t="shared" ref="D66:J66" si="47">SUM(D37:D65)</f>
        <v>8097.75</v>
      </c>
      <c r="E66" s="12">
        <f t="shared" si="47"/>
        <v>10399.549999999999</v>
      </c>
      <c r="F66" s="12">
        <f t="shared" si="47"/>
        <v>8835.75</v>
      </c>
      <c r="G66" s="12">
        <f t="shared" si="47"/>
        <v>9597.75</v>
      </c>
      <c r="H66" s="12">
        <f t="shared" si="47"/>
        <v>10733.95</v>
      </c>
      <c r="I66" s="12">
        <f t="shared" si="47"/>
        <v>10335.75</v>
      </c>
      <c r="J66" s="12">
        <f t="shared" si="47"/>
        <v>10561.05</v>
      </c>
      <c r="K66" s="12">
        <f>SUM(K37:K65)</f>
        <v>11091.75</v>
      </c>
      <c r="L66" s="12">
        <f t="shared" ref="L66" si="48">SUM(L37:L65)</f>
        <v>11156.849999999999</v>
      </c>
      <c r="M66" s="12">
        <f t="shared" ref="M66" si="49">SUM(M37:M65)</f>
        <v>11897.75</v>
      </c>
      <c r="N66" s="12">
        <f t="shared" ref="N66" si="50">SUM(N37:N65)</f>
        <v>11912.849999999999</v>
      </c>
      <c r="O66" s="12">
        <f>SUM(C66:N66)</f>
        <v>124122.1</v>
      </c>
    </row>
    <row r="68" spans="1:15" ht="17" customHeight="1">
      <c r="A68" s="10" t="s">
        <v>46</v>
      </c>
      <c r="B68" s="12"/>
      <c r="C68" s="12">
        <f>C34-C66</f>
        <v>-6851.35</v>
      </c>
      <c r="D68" s="12">
        <f t="shared" ref="D68:N68" si="51">D34-D66</f>
        <v>-4337.75</v>
      </c>
      <c r="E68" s="12">
        <f t="shared" si="51"/>
        <v>-4479.5499999999993</v>
      </c>
      <c r="F68" s="12">
        <f t="shared" si="51"/>
        <v>-2405.75</v>
      </c>
      <c r="G68" s="12">
        <f t="shared" si="51"/>
        <v>-407.75</v>
      </c>
      <c r="H68" s="12">
        <f t="shared" si="51"/>
        <v>-1033.9500000000007</v>
      </c>
      <c r="I68" s="12">
        <f t="shared" si="51"/>
        <v>1524.25</v>
      </c>
      <c r="J68" s="12">
        <f>J34-J66</f>
        <v>2198.9500000000007</v>
      </c>
      <c r="K68" s="12">
        <f t="shared" si="51"/>
        <v>3618.25</v>
      </c>
      <c r="L68" s="12">
        <f t="shared" si="51"/>
        <v>3853.1500000000015</v>
      </c>
      <c r="M68" s="12">
        <f t="shared" si="51"/>
        <v>5662.25</v>
      </c>
      <c r="N68" s="12">
        <f t="shared" si="51"/>
        <v>5947.1500000000015</v>
      </c>
      <c r="O68" s="12">
        <f>SUM(C68:N68)</f>
        <v>3287.9000000000015</v>
      </c>
    </row>
    <row r="69" spans="1:15" ht="17" customHeight="1">
      <c r="A69" s="10" t="s">
        <v>49</v>
      </c>
      <c r="B69" s="20">
        <v>0.2</v>
      </c>
      <c r="C69" s="12">
        <v>0</v>
      </c>
      <c r="D69" s="12">
        <v>0</v>
      </c>
      <c r="E69" s="12">
        <v>0</v>
      </c>
      <c r="F69" s="12">
        <f>IF(SUM(C68:E68)&gt;0,SUM(C68:E68)*$B$69,0)</f>
        <v>0</v>
      </c>
      <c r="G69" s="12">
        <v>0</v>
      </c>
      <c r="H69" s="12">
        <f>IF(SUM(F68:G68)&gt;0,SUM(F68:G68)*$B$69,0)</f>
        <v>0</v>
      </c>
      <c r="I69" s="12">
        <v>0</v>
      </c>
      <c r="J69" s="12">
        <v>0</v>
      </c>
      <c r="K69" s="12">
        <f>IF(SUM(H68:J68)&gt;0,SUM(H68:J68)*$B$69,0)</f>
        <v>537.85</v>
      </c>
      <c r="L69" s="12">
        <v>0</v>
      </c>
      <c r="M69" s="12">
        <v>0</v>
      </c>
      <c r="N69" s="12">
        <v>0</v>
      </c>
      <c r="O69" s="12">
        <f>SUM(C69:N69)</f>
        <v>537.85</v>
      </c>
    </row>
    <row r="71" spans="1:15" s="17" customFormat="1" ht="23">
      <c r="A71" s="15" t="s">
        <v>47</v>
      </c>
      <c r="B71" s="15"/>
      <c r="C71" s="16">
        <f>C68-C69</f>
        <v>-6851.35</v>
      </c>
      <c r="D71" s="16">
        <f t="shared" ref="D71:N71" si="52">D68-D69</f>
        <v>-4337.75</v>
      </c>
      <c r="E71" s="16">
        <f t="shared" si="52"/>
        <v>-4479.5499999999993</v>
      </c>
      <c r="F71" s="16">
        <f t="shared" si="52"/>
        <v>-2405.75</v>
      </c>
      <c r="G71" s="16">
        <f t="shared" si="52"/>
        <v>-407.75</v>
      </c>
      <c r="H71" s="16">
        <f t="shared" si="52"/>
        <v>-1033.9500000000007</v>
      </c>
      <c r="I71" s="16">
        <f t="shared" si="52"/>
        <v>1524.25</v>
      </c>
      <c r="J71" s="16">
        <f>J68-J69</f>
        <v>2198.9500000000007</v>
      </c>
      <c r="K71" s="16">
        <f t="shared" si="52"/>
        <v>3080.4</v>
      </c>
      <c r="L71" s="16">
        <f t="shared" si="52"/>
        <v>3853.1500000000015</v>
      </c>
      <c r="M71" s="16">
        <f t="shared" si="52"/>
        <v>5662.25</v>
      </c>
      <c r="N71" s="16">
        <f t="shared" si="52"/>
        <v>5947.1500000000015</v>
      </c>
      <c r="O71" s="12">
        <f>SUM(C71:N71)</f>
        <v>2750.0500000000011</v>
      </c>
    </row>
    <row r="72" spans="1:15">
      <c r="N72" s="19"/>
    </row>
  </sheetData>
  <sheetProtection password="8C93" sheet="1" objects="1" scenarios="1" selectLockedCells="1" selectUnlockedCells="1"/>
  <mergeCells count="3">
    <mergeCell ref="A1:O3"/>
    <mergeCell ref="A4:O4"/>
    <mergeCell ref="A6:O7"/>
  </mergeCells>
  <phoneticPr fontId="9" type="noConversion"/>
  <pageMargins left="0.75" right="0.75" top="1" bottom="1" header="0.5" footer="0.5"/>
  <pageSetup scale="7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P&amp;L</vt:lpstr>
    </vt:vector>
  </TitlesOfParts>
  <Company>Ciquette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Latasha Davis Townsend</dc:creator>
  <cp:lastModifiedBy>Latasha Davis Townsend</cp:lastModifiedBy>
  <cp:lastPrinted>2016-01-12T06:24:36Z</cp:lastPrinted>
  <dcterms:created xsi:type="dcterms:W3CDTF">2016-01-12T05:51:50Z</dcterms:created>
  <dcterms:modified xsi:type="dcterms:W3CDTF">2016-01-18T06:14:27Z</dcterms:modified>
</cp:coreProperties>
</file>